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Przetargi\PUBLICZNE 2025\432402853 Dostawa pomp i zespołów pompowych  zatapialnych odwadniających i szlamowych\SWZ\"/>
    </mc:Choice>
  </mc:AlternateContent>
  <xr:revisionPtr revIDLastSave="0" documentId="13_ncr:1_{AF8F258A-4793-44BC-840B-DC8D75E86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</sheets>
  <calcPr calcId="191029"/>
</workbook>
</file>

<file path=xl/calcChain.xml><?xml version="1.0" encoding="utf-8"?>
<calcChain xmlns="http://schemas.openxmlformats.org/spreadsheetml/2006/main">
  <c r="AJ40" i="1" l="1"/>
  <c r="V14" i="1"/>
  <c r="D20" i="1" l="1"/>
  <c r="D21" i="1" l="1"/>
  <c r="P20" i="1" l="1"/>
  <c r="N26" i="1" l="1"/>
  <c r="N20" i="1"/>
  <c r="N15" i="1"/>
  <c r="D26" i="1"/>
  <c r="D15" i="1"/>
  <c r="T20" i="1" l="1"/>
  <c r="D28" i="1" l="1"/>
  <c r="P15" i="1" l="1"/>
  <c r="N21" i="1"/>
  <c r="H29" i="1"/>
  <c r="D17" i="1"/>
  <c r="Z20" i="1"/>
  <c r="Z21" i="1" l="1"/>
  <c r="F20" i="1"/>
  <c r="AJ28" i="1" l="1"/>
  <c r="F37" i="1" l="1"/>
  <c r="D37" i="1"/>
  <c r="P17" i="1" l="1"/>
  <c r="AJ38" i="1" l="1"/>
  <c r="F36" i="1"/>
  <c r="H36" i="1"/>
  <c r="J36" i="1"/>
  <c r="L36" i="1"/>
  <c r="N36" i="1"/>
  <c r="P36" i="1"/>
  <c r="R36" i="1"/>
  <c r="T36" i="1"/>
  <c r="V36" i="1"/>
  <c r="X36" i="1"/>
  <c r="Z36" i="1"/>
  <c r="AB36" i="1"/>
  <c r="AD36" i="1"/>
  <c r="AF36" i="1"/>
  <c r="AH36" i="1"/>
  <c r="D36" i="1"/>
  <c r="F31" i="1"/>
  <c r="H31" i="1"/>
  <c r="J31" i="1"/>
  <c r="L31" i="1"/>
  <c r="N31" i="1"/>
  <c r="P31" i="1"/>
  <c r="R31" i="1"/>
  <c r="T31" i="1"/>
  <c r="V31" i="1"/>
  <c r="X31" i="1"/>
  <c r="Z31" i="1"/>
  <c r="AB31" i="1"/>
  <c r="AD31" i="1"/>
  <c r="AF31" i="1"/>
  <c r="AH31" i="1"/>
  <c r="D31" i="1"/>
  <c r="F23" i="1"/>
  <c r="H23" i="1"/>
  <c r="J23" i="1"/>
  <c r="L23" i="1"/>
  <c r="N23" i="1"/>
  <c r="P23" i="1"/>
  <c r="R23" i="1"/>
  <c r="T23" i="1"/>
  <c r="V23" i="1"/>
  <c r="X23" i="1"/>
  <c r="Z23" i="1"/>
  <c r="AB23" i="1"/>
  <c r="AD23" i="1"/>
  <c r="AF23" i="1"/>
  <c r="AH23" i="1"/>
  <c r="D23" i="1"/>
  <c r="F19" i="1"/>
  <c r="H19" i="1"/>
  <c r="J19" i="1"/>
  <c r="L19" i="1"/>
  <c r="N19" i="1"/>
  <c r="P19" i="1"/>
  <c r="R19" i="1"/>
  <c r="T19" i="1"/>
  <c r="V19" i="1"/>
  <c r="X19" i="1"/>
  <c r="Z19" i="1"/>
  <c r="AB19" i="1"/>
  <c r="AD19" i="1"/>
  <c r="AF19" i="1"/>
  <c r="AH19" i="1"/>
  <c r="D19" i="1"/>
  <c r="F16" i="1"/>
  <c r="H16" i="1"/>
  <c r="J16" i="1"/>
  <c r="L16" i="1"/>
  <c r="N16" i="1"/>
  <c r="P16" i="1"/>
  <c r="R16" i="1"/>
  <c r="T16" i="1"/>
  <c r="V16" i="1"/>
  <c r="X16" i="1"/>
  <c r="Z16" i="1"/>
  <c r="AB16" i="1"/>
  <c r="AD16" i="1"/>
  <c r="AF16" i="1"/>
  <c r="AH16" i="1"/>
  <c r="D16" i="1"/>
  <c r="F13" i="1"/>
  <c r="H13" i="1"/>
  <c r="J13" i="1"/>
  <c r="L13" i="1"/>
  <c r="N13" i="1"/>
  <c r="P13" i="1"/>
  <c r="R13" i="1"/>
  <c r="T13" i="1"/>
  <c r="V13" i="1"/>
  <c r="X13" i="1"/>
  <c r="Z13" i="1"/>
  <c r="AB13" i="1"/>
  <c r="AD13" i="1"/>
  <c r="AF13" i="1"/>
  <c r="AH13" i="1"/>
  <c r="D13" i="1"/>
  <c r="AJ18" i="1"/>
  <c r="AJ21" i="1"/>
  <c r="AJ22" i="1"/>
  <c r="AJ24" i="1"/>
  <c r="AJ27" i="1"/>
  <c r="AJ29" i="1"/>
  <c r="AJ30" i="1"/>
  <c r="AJ32" i="1"/>
  <c r="AJ33" i="1"/>
  <c r="AJ34" i="1"/>
  <c r="AJ35" i="1"/>
  <c r="AJ25" i="1" l="1"/>
  <c r="Z41" i="1"/>
  <c r="V41" i="1"/>
  <c r="AJ13" i="1"/>
  <c r="N41" i="1"/>
  <c r="H41" i="1"/>
  <c r="AF41" i="1"/>
  <c r="AB41" i="1"/>
  <c r="T41" i="1"/>
  <c r="AJ37" i="1"/>
  <c r="AJ36" i="1"/>
  <c r="AJ15" i="1"/>
  <c r="P41" i="1"/>
  <c r="AH41" i="1"/>
  <c r="L41" i="1"/>
  <c r="AJ17" i="1"/>
  <c r="AJ31" i="1"/>
  <c r="J41" i="1"/>
  <c r="AD41" i="1"/>
  <c r="AJ16" i="1"/>
  <c r="X41" i="1"/>
  <c r="AJ14" i="1"/>
  <c r="AJ20" i="1"/>
  <c r="AJ26" i="1"/>
  <c r="R41" i="1"/>
  <c r="D41" i="1"/>
  <c r="F41" i="1" l="1"/>
  <c r="AJ23" i="1"/>
  <c r="AJ19" i="1"/>
  <c r="AJ41" i="1" s="1"/>
</calcChain>
</file>

<file path=xl/sharedStrings.xml><?xml version="1.0" encoding="utf-8"?>
<sst xmlns="http://schemas.openxmlformats.org/spreadsheetml/2006/main" count="218" uniqueCount="136">
  <si>
    <t>dotyczy:</t>
  </si>
  <si>
    <t>w okresie:</t>
  </si>
  <si>
    <t>18 miesięcy</t>
  </si>
  <si>
    <t>Pozycja FO</t>
  </si>
  <si>
    <t>3 m-c</t>
  </si>
  <si>
    <t>4 m-c</t>
  </si>
  <si>
    <t>5 m-c</t>
  </si>
  <si>
    <t>6 m-c</t>
  </si>
  <si>
    <t>7 m-c</t>
  </si>
  <si>
    <t>8 m-c</t>
  </si>
  <si>
    <t>9 m-c</t>
  </si>
  <si>
    <t>10 m-c</t>
  </si>
  <si>
    <t>11 m-c</t>
  </si>
  <si>
    <t>12 m-c</t>
  </si>
  <si>
    <t>13 m-c</t>
  </si>
  <si>
    <t>14 m-c</t>
  </si>
  <si>
    <t>15 m-c</t>
  </si>
  <si>
    <t>16 m-c</t>
  </si>
  <si>
    <t>17 m-c</t>
  </si>
  <si>
    <t>18 m-c</t>
  </si>
  <si>
    <t>Razem</t>
  </si>
  <si>
    <t>ZADANIE</t>
  </si>
  <si>
    <t>Wyszczególnienie</t>
  </si>
  <si>
    <t>szt.</t>
  </si>
  <si>
    <t>Ruch</t>
  </si>
  <si>
    <t>Zadanie 1 - Dostawa pomp zatapialnych  wirowych typu P-1BA lub równoważnych</t>
  </si>
  <si>
    <t>1.1</t>
  </si>
  <si>
    <t>Pompa P-1BA</t>
  </si>
  <si>
    <t>1.2</t>
  </si>
  <si>
    <t>Pompa P-1BA soloodporna</t>
  </si>
  <si>
    <t>2.1</t>
  </si>
  <si>
    <t>2.2</t>
  </si>
  <si>
    <t>Pompa P-3CC/II Ex soloodporna</t>
  </si>
  <si>
    <t>Pompa P-3CA/IIS</t>
  </si>
  <si>
    <t>3.1</t>
  </si>
  <si>
    <t>3.2</t>
  </si>
  <si>
    <t>Pompa P-2BA soloodporna</t>
  </si>
  <si>
    <t>3.3</t>
  </si>
  <si>
    <t>Pompa 6NZ15 soloodporna</t>
  </si>
  <si>
    <t>Zadanie 4 - Dostawa  pomp szlamowych typu PSZ  lub równoważnych</t>
  </si>
  <si>
    <t>4.1</t>
  </si>
  <si>
    <t>Pompa PZ-22GDz soloodporna</t>
  </si>
  <si>
    <t>4.2</t>
  </si>
  <si>
    <t>Pompa PSZ – 50C2z</t>
  </si>
  <si>
    <t>4.3</t>
  </si>
  <si>
    <t>Pompa PSZ – 80A2n soloodporna</t>
  </si>
  <si>
    <t>4.4</t>
  </si>
  <si>
    <t>Pompa PSZ – 100Cz</t>
  </si>
  <si>
    <t>4.5</t>
  </si>
  <si>
    <t>4.6</t>
  </si>
  <si>
    <t>Pompa PSZ – 65D4z</t>
  </si>
  <si>
    <t>4.7</t>
  </si>
  <si>
    <t>Pompa PSZ – 125DCz</t>
  </si>
  <si>
    <t>Pompa PSZ - 150DAz</t>
  </si>
  <si>
    <t>Pompa typoszeregu HC-200</t>
  </si>
  <si>
    <t>5.1</t>
  </si>
  <si>
    <t>5.2</t>
  </si>
  <si>
    <t>5.3</t>
  </si>
  <si>
    <t>6.1</t>
  </si>
  <si>
    <t>KRDX45.5-50</t>
  </si>
  <si>
    <t>H - Ruch Halemba</t>
  </si>
  <si>
    <t xml:space="preserve">MW - Mysłowice-Wesola </t>
  </si>
  <si>
    <t>S - Sośnica</t>
  </si>
  <si>
    <t>J - Ruch Jankowice</t>
  </si>
  <si>
    <t>P - Ruch Piast</t>
  </si>
  <si>
    <t>B - Bielszowice</t>
  </si>
  <si>
    <t>M - Ruch Marcel</t>
  </si>
  <si>
    <t>Z - Ruch Ziemowit</t>
  </si>
  <si>
    <t>BS - Bolesław Śmiały</t>
  </si>
  <si>
    <t>R - Ruch Rydułtowy</t>
  </si>
  <si>
    <t>CH- Ruch Chwałowice</t>
  </si>
  <si>
    <t xml:space="preserve">Pompa zatapialna BS 2125.690 HT </t>
  </si>
  <si>
    <t>6.2</t>
  </si>
  <si>
    <t>KTV2-80PY</t>
  </si>
  <si>
    <t>Harmonogram dostaw gwarantowanych</t>
  </si>
  <si>
    <t xml:space="preserve">Pompa P-2BA </t>
  </si>
  <si>
    <t>Z2</t>
  </si>
  <si>
    <t>Z1</t>
  </si>
  <si>
    <t>Z5</t>
  </si>
  <si>
    <t>BS2</t>
  </si>
  <si>
    <t>Z2,BS1</t>
  </si>
  <si>
    <t>BS1</t>
  </si>
  <si>
    <t>BS3</t>
  </si>
  <si>
    <t>Ch1</t>
  </si>
  <si>
    <t>Z2,Ch1</t>
  </si>
  <si>
    <t>Z1,Ch1</t>
  </si>
  <si>
    <t>Ch2</t>
  </si>
  <si>
    <t>H1</t>
  </si>
  <si>
    <t>H2</t>
  </si>
  <si>
    <t>H5</t>
  </si>
  <si>
    <t>H4</t>
  </si>
  <si>
    <t>J1</t>
  </si>
  <si>
    <t>Z8,J1</t>
  </si>
  <si>
    <t>Ch1,J1</t>
  </si>
  <si>
    <t>M3</t>
  </si>
  <si>
    <t>M5</t>
  </si>
  <si>
    <t>M2</t>
  </si>
  <si>
    <t>M1</t>
  </si>
  <si>
    <t>J1,M4</t>
  </si>
  <si>
    <t>MS - Murcki-Staszic</t>
  </si>
  <si>
    <t>W - Wujek</t>
  </si>
  <si>
    <t>Z2,BS1,J1,MS2</t>
  </si>
  <si>
    <t>W1</t>
  </si>
  <si>
    <t>MS1</t>
  </si>
  <si>
    <t>H2,MS1</t>
  </si>
  <si>
    <t>Z2,BS1,MS1</t>
  </si>
  <si>
    <t>Ch1,MW1</t>
  </si>
  <si>
    <t>MW1</t>
  </si>
  <si>
    <t>MW2</t>
  </si>
  <si>
    <t>P1</t>
  </si>
  <si>
    <t>P10</t>
  </si>
  <si>
    <t>Z5,Ch1,P11</t>
  </si>
  <si>
    <t>BS2,Ch1,P1,S8</t>
  </si>
  <si>
    <t>BS1,S1</t>
  </si>
  <si>
    <t>H5,P4,R1,S6</t>
  </si>
  <si>
    <t>H5,P10,R4,S7</t>
  </si>
  <si>
    <t>R1,S1</t>
  </si>
  <si>
    <t>Z3</t>
  </si>
  <si>
    <t>Z5,BS9,P10</t>
  </si>
  <si>
    <t>Ch2,J1,MS1,MW4</t>
  </si>
  <si>
    <t>Z7,BS10,Ch1,MS1,P1,S8</t>
  </si>
  <si>
    <t>M3, CH1</t>
  </si>
  <si>
    <t>Załącznik 5 do IPU</t>
  </si>
  <si>
    <t xml:space="preserve">„Dostawa pomp i zespołów pompowych zatapialnych, odwadniających i szlamowych dla oddziałów PGG S.A. w okresie 18 m-cy ”, nr sprawy: 432402853.   </t>
  </si>
  <si>
    <r>
      <t xml:space="preserve">Pompa zatapialna BS 2201.690 HT </t>
    </r>
    <r>
      <rPr>
        <sz val="12"/>
        <color indexed="10"/>
        <rFont val="Arial"/>
        <family val="2"/>
        <charset val="238"/>
      </rPr>
      <t xml:space="preserve"> </t>
    </r>
  </si>
  <si>
    <r>
      <t xml:space="preserve">Pompa zatapialna BS 2400.591HT </t>
    </r>
    <r>
      <rPr>
        <sz val="12"/>
        <color indexed="10"/>
        <rFont val="Arial"/>
        <family val="2"/>
        <charset val="238"/>
      </rPr>
      <t xml:space="preserve"> </t>
    </r>
  </si>
  <si>
    <t>Zadanie 2 - Dostawa pomp zatapialnych  wirowych typu P-CC lub równoważnych</t>
  </si>
  <si>
    <t>Zadanie 3 - Dostawa pomp zatapialnych wirowych typu P-2 oraz 6NZ lub równoważnych.</t>
  </si>
  <si>
    <t>Zadanie 5 - Dostawa pomp zatapialnych typu BS lub równoważnych</t>
  </si>
  <si>
    <t>Zadanie 6 - Dostawa pomp zatapialnych szlamowych lub równoważnych</t>
  </si>
  <si>
    <t>Pompa typoszeregu Flygt BS 2201.692 HT</t>
  </si>
  <si>
    <t>5.4</t>
  </si>
  <si>
    <t>Zadanie 7 - Dostawa pomp typu HC lub równoważnych</t>
  </si>
  <si>
    <t>7.1</t>
  </si>
  <si>
    <t>Termin realizacji dostaw - od daty zawarcia umowy</t>
  </si>
  <si>
    <t>UWAGA: Zamawiający określa miesiąc dostaw od dnia zawarcia umowy np. 19.12.2025. jako 3 m-c będzie traktowany okres od 19.02.2026 r. do 19.03.2026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</si>
</sst>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,##0.00&quot;      &quot;;\-#,##0.00&quot;      &quot;;&quot; -&quot;#&quot;      &quot;;\ @\ "/>
    <numFmt numFmtId="165" formatCode="#,##0.00\ [$zł-415];[Red]\-#,##0.00\ [$zł-415]"/>
    <numFmt numFmtId="166" formatCode="\ #,##0.00&quot; zł &quot;;\-#,##0.00&quot; zł &quot;;&quot; -&quot;#&quot; zł &quot;;\ @\ "/>
    <numFmt numFmtId="167" formatCode="\ #,##0.00\ ;\-#,##0.00\ ;&quot; -&quot;#\ ;\ @\ "/>
  </numFmts>
  <fonts count="23"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2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Czcionka tekstu podstawowego1"/>
      <charset val="238"/>
    </font>
    <font>
      <sz val="12"/>
      <color indexed="8"/>
      <name val="Czcionka tekstu podstawowego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3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  <xf numFmtId="166" fontId="1" fillId="0" borderId="0"/>
    <xf numFmtId="167" fontId="1" fillId="0" borderId="0"/>
  </cellStyleXfs>
  <cellXfs count="116">
    <xf numFmtId="0" fontId="0" fillId="0" borderId="0" xfId="0"/>
    <xf numFmtId="0" fontId="6" fillId="0" borderId="0" xfId="4" applyFont="1" applyProtection="1"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6" fillId="2" borderId="2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 applyProtection="1">
      <alignment horizontal="center" vertical="center"/>
      <protection locked="0"/>
    </xf>
    <xf numFmtId="0" fontId="8" fillId="2" borderId="5" xfId="4" applyFont="1" applyFill="1" applyBorder="1" applyAlignment="1" applyProtection="1">
      <alignment horizontal="center" vertical="center"/>
      <protection locked="0"/>
    </xf>
    <xf numFmtId="0" fontId="9" fillId="3" borderId="2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6" fillId="2" borderId="0" xfId="4" applyFont="1" applyFill="1" applyProtection="1">
      <protection locked="0"/>
    </xf>
    <xf numFmtId="0" fontId="9" fillId="2" borderId="2" xfId="4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7" fillId="0" borderId="0" xfId="4" applyFont="1" applyProtection="1">
      <protection locked="0"/>
    </xf>
    <xf numFmtId="0" fontId="6" fillId="0" borderId="2" xfId="4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 vertical="center"/>
      <protection locked="0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9" fillId="0" borderId="2" xfId="4" applyFont="1" applyBorder="1" applyAlignment="1" applyProtection="1">
      <alignment horizontal="center" vertical="center"/>
      <protection locked="0"/>
    </xf>
    <xf numFmtId="0" fontId="6" fillId="0" borderId="4" xfId="4" applyFont="1" applyBorder="1" applyAlignment="1" applyProtection="1">
      <alignment horizontal="center" vertical="center"/>
      <protection locked="0"/>
    </xf>
    <xf numFmtId="0" fontId="6" fillId="0" borderId="5" xfId="4" applyFont="1" applyBorder="1" applyAlignment="1" applyProtection="1">
      <alignment horizontal="center" vertical="center"/>
      <protection locked="0"/>
    </xf>
    <xf numFmtId="0" fontId="6" fillId="3" borderId="2" xfId="4" applyFont="1" applyFill="1" applyBorder="1" applyAlignment="1" applyProtection="1">
      <alignment horizontal="center" vertical="center"/>
      <protection locked="0"/>
    </xf>
    <xf numFmtId="0" fontId="9" fillId="0" borderId="2" xfId="4" applyFont="1" applyBorder="1" applyAlignment="1">
      <alignment horizontal="center" vertical="center" wrapText="1"/>
    </xf>
    <xf numFmtId="0" fontId="6" fillId="0" borderId="7" xfId="4" applyFont="1" applyBorder="1" applyAlignment="1" applyProtection="1">
      <alignment horizontal="center" vertical="center"/>
      <protection locked="0"/>
    </xf>
    <xf numFmtId="3" fontId="8" fillId="4" borderId="7" xfId="4" applyNumberFormat="1" applyFont="1" applyFill="1" applyBorder="1" applyAlignment="1">
      <alignment horizontal="center" vertical="center" wrapText="1"/>
    </xf>
    <xf numFmtId="0" fontId="6" fillId="0" borderId="0" xfId="4" applyFont="1" applyAlignment="1" applyProtection="1">
      <alignment horizontal="left" vertical="center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2" fillId="2" borderId="7" xfId="4" applyFont="1" applyFill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/>
      <protection locked="0"/>
    </xf>
    <xf numFmtId="0" fontId="12" fillId="2" borderId="2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1" fillId="0" borderId="7" xfId="4" applyFont="1" applyBorder="1" applyAlignment="1" applyProtection="1">
      <alignment horizontal="center" vertical="center"/>
      <protection locked="0"/>
    </xf>
    <xf numFmtId="0" fontId="11" fillId="0" borderId="8" xfId="4" applyFont="1" applyBorder="1" applyAlignment="1" applyProtection="1">
      <alignment horizontal="center" vertical="center"/>
      <protection locked="0"/>
    </xf>
    <xf numFmtId="3" fontId="13" fillId="4" borderId="7" xfId="4" applyNumberFormat="1" applyFont="1" applyFill="1" applyBorder="1" applyAlignment="1">
      <alignment horizontal="center" vertical="center" wrapText="1"/>
    </xf>
    <xf numFmtId="0" fontId="11" fillId="0" borderId="0" xfId="4" applyFont="1" applyAlignment="1" applyProtection="1">
      <alignment horizontal="center" vertical="center"/>
      <protection locked="0"/>
    </xf>
    <xf numFmtId="0" fontId="6" fillId="0" borderId="13" xfId="4" applyFont="1" applyBorder="1" applyAlignment="1" applyProtection="1">
      <alignment horizontal="center" vertical="center"/>
      <protection locked="0"/>
    </xf>
    <xf numFmtId="0" fontId="9" fillId="0" borderId="2" xfId="4" applyFont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 applyProtection="1">
      <alignment horizontal="center" vertical="center"/>
      <protection locked="0"/>
    </xf>
    <xf numFmtId="0" fontId="6" fillId="0" borderId="6" xfId="4" applyFont="1" applyBorder="1" applyAlignment="1" applyProtection="1">
      <alignment horizontal="center" vertical="center"/>
      <protection locked="0"/>
    </xf>
    <xf numFmtId="0" fontId="6" fillId="0" borderId="14" xfId="4" applyFont="1" applyBorder="1" applyAlignment="1" applyProtection="1">
      <alignment horizontal="center" vertical="center"/>
      <protection locked="0"/>
    </xf>
    <xf numFmtId="0" fontId="15" fillId="2" borderId="0" xfId="4" applyFont="1" applyFill="1" applyProtection="1">
      <protection locked="0"/>
    </xf>
    <xf numFmtId="0" fontId="17" fillId="0" borderId="1" xfId="4" applyFont="1" applyBorder="1" applyAlignment="1" applyProtection="1">
      <alignment horizontal="right" vertical="center"/>
      <protection locked="0"/>
    </xf>
    <xf numFmtId="0" fontId="17" fillId="0" borderId="0" xfId="4" applyFont="1" applyAlignment="1" applyProtection="1">
      <alignment horizontal="right" vertical="center"/>
      <protection locked="0"/>
    </xf>
    <xf numFmtId="0" fontId="17" fillId="0" borderId="0" xfId="4" applyFont="1" applyProtection="1"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vertical="center"/>
      <protection locked="0"/>
    </xf>
    <xf numFmtId="0" fontId="18" fillId="0" borderId="2" xfId="4" applyFont="1" applyBorder="1" applyAlignment="1" applyProtection="1">
      <alignment vertical="center" wrapText="1"/>
      <protection locked="0"/>
    </xf>
    <xf numFmtId="0" fontId="16" fillId="0" borderId="11" xfId="4" applyFont="1" applyBorder="1" applyAlignment="1" applyProtection="1">
      <alignment vertical="center"/>
      <protection locked="0"/>
    </xf>
    <xf numFmtId="0" fontId="19" fillId="0" borderId="0" xfId="4" applyFont="1" applyAlignment="1" applyProtection="1">
      <alignment horizontal="right" vertic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3" fontId="8" fillId="4" borderId="13" xfId="4" applyNumberFormat="1" applyFont="1" applyFill="1" applyBorder="1" applyAlignment="1">
      <alignment horizontal="center" vertical="center" wrapText="1"/>
    </xf>
    <xf numFmtId="0" fontId="6" fillId="0" borderId="15" xfId="4" applyFont="1" applyBorder="1" applyAlignment="1" applyProtection="1">
      <alignment horizontal="center" vertical="center"/>
      <protection locked="0"/>
    </xf>
    <xf numFmtId="0" fontId="6" fillId="0" borderId="9" xfId="4" applyFont="1" applyBorder="1" applyAlignment="1" applyProtection="1">
      <alignment horizontal="center" vertical="center"/>
      <protection locked="0"/>
    </xf>
    <xf numFmtId="0" fontId="9" fillId="2" borderId="13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0" borderId="6" xfId="4" applyFont="1" applyBorder="1" applyAlignment="1" applyProtection="1">
      <alignment horizontal="center" vertical="center"/>
      <protection locked="0"/>
    </xf>
    <xf numFmtId="0" fontId="6" fillId="0" borderId="10" xfId="4" applyFont="1" applyBorder="1" applyAlignment="1" applyProtection="1">
      <alignment horizontal="center" vertical="center"/>
      <protection locked="0"/>
    </xf>
    <xf numFmtId="0" fontId="6" fillId="3" borderId="6" xfId="4" applyFont="1" applyFill="1" applyBorder="1" applyAlignment="1" applyProtection="1">
      <alignment horizontal="center" vertical="center"/>
      <protection locked="0"/>
    </xf>
    <xf numFmtId="0" fontId="6" fillId="0" borderId="14" xfId="4" applyFont="1" applyBorder="1" applyAlignment="1" applyProtection="1">
      <alignment horizontal="center"/>
      <protection locked="0"/>
    </xf>
    <xf numFmtId="0" fontId="6" fillId="0" borderId="14" xfId="4" applyFont="1" applyBorder="1" applyAlignment="1" applyProtection="1">
      <alignment wrapText="1"/>
      <protection locked="0"/>
    </xf>
    <xf numFmtId="0" fontId="6" fillId="2" borderId="14" xfId="4" applyFont="1" applyFill="1" applyBorder="1" applyAlignment="1" applyProtection="1">
      <alignment horizontal="center"/>
      <protection locked="0"/>
    </xf>
    <xf numFmtId="0" fontId="6" fillId="2" borderId="14" xfId="4" applyFont="1" applyFill="1" applyBorder="1" applyAlignment="1" applyProtection="1">
      <alignment wrapText="1"/>
      <protection locked="0"/>
    </xf>
    <xf numFmtId="0" fontId="6" fillId="0" borderId="14" xfId="4" applyFont="1" applyBorder="1" applyAlignment="1" applyProtection="1">
      <alignment horizontal="left" wrapText="1"/>
      <protection locked="0"/>
    </xf>
    <xf numFmtId="0" fontId="6" fillId="2" borderId="14" xfId="4" applyFont="1" applyFill="1" applyBorder="1" applyProtection="1">
      <protection locked="0"/>
    </xf>
    <xf numFmtId="0" fontId="20" fillId="3" borderId="14" xfId="4" applyFont="1" applyFill="1" applyBorder="1" applyProtection="1">
      <protection locked="0"/>
    </xf>
    <xf numFmtId="0" fontId="20" fillId="3" borderId="14" xfId="4" applyFont="1" applyFill="1" applyBorder="1" applyAlignment="1" applyProtection="1">
      <alignment wrapText="1"/>
      <protection locked="0"/>
    </xf>
    <xf numFmtId="0" fontId="21" fillId="2" borderId="14" xfId="4" applyFont="1" applyFill="1" applyBorder="1" applyProtection="1">
      <protection locked="0"/>
    </xf>
    <xf numFmtId="49" fontId="6" fillId="0" borderId="14" xfId="4" applyNumberFormat="1" applyFont="1" applyBorder="1" applyAlignment="1" applyProtection="1">
      <alignment horizontal="center" vertical="center"/>
      <protection locked="0"/>
    </xf>
    <xf numFmtId="0" fontId="6" fillId="0" borderId="14" xfId="4" applyFont="1" applyBorder="1" applyAlignment="1" applyProtection="1">
      <alignment vertical="center" wrapText="1"/>
      <protection locked="0"/>
    </xf>
    <xf numFmtId="0" fontId="6" fillId="0" borderId="14" xfId="4" applyFont="1" applyBorder="1" applyAlignment="1" applyProtection="1">
      <alignment horizontal="left" vertical="center" wrapText="1"/>
      <protection locked="0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7" fillId="3" borderId="14" xfId="4" applyFont="1" applyFill="1" applyBorder="1" applyAlignment="1" applyProtection="1">
      <alignment wrapText="1"/>
      <protection locked="0"/>
    </xf>
    <xf numFmtId="0" fontId="7" fillId="2" borderId="14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 applyProtection="1">
      <alignment horizontal="center" vertical="center"/>
      <protection locked="0"/>
    </xf>
    <xf numFmtId="0" fontId="20" fillId="3" borderId="0" xfId="4" applyFont="1" applyFill="1" applyAlignment="1" applyProtection="1">
      <alignment wrapText="1"/>
      <protection locked="0"/>
    </xf>
    <xf numFmtId="49" fontId="6" fillId="0" borderId="16" xfId="4" applyNumberFormat="1" applyFont="1" applyBorder="1" applyAlignment="1" applyProtection="1">
      <alignment horizontal="center" vertical="center"/>
      <protection locked="0"/>
    </xf>
    <xf numFmtId="0" fontId="6" fillId="0" borderId="16" xfId="4" applyFont="1" applyBorder="1" applyAlignment="1" applyProtection="1">
      <alignment horizontal="left" vertical="center" wrapText="1"/>
      <protection locked="0"/>
    </xf>
    <xf numFmtId="3" fontId="8" fillId="4" borderId="17" xfId="4" applyNumberFormat="1" applyFont="1" applyFill="1" applyBorder="1" applyAlignment="1">
      <alignment horizontal="center" vertical="center" wrapText="1"/>
    </xf>
    <xf numFmtId="49" fontId="6" fillId="0" borderId="14" xfId="4" applyNumberFormat="1" applyFont="1" applyBorder="1" applyAlignment="1" applyProtection="1">
      <alignment horizontal="center"/>
      <protection locked="0"/>
    </xf>
    <xf numFmtId="3" fontId="6" fillId="0" borderId="0" xfId="4" applyNumberFormat="1" applyFont="1" applyAlignment="1" applyProtection="1">
      <alignment horizontal="center" vertical="center"/>
      <protection locked="0"/>
    </xf>
    <xf numFmtId="0" fontId="7" fillId="5" borderId="14" xfId="4" applyFont="1" applyFill="1" applyBorder="1" applyAlignment="1" applyProtection="1">
      <alignment horizontal="left" vertical="center"/>
      <protection locked="0"/>
    </xf>
    <xf numFmtId="0" fontId="20" fillId="3" borderId="14" xfId="4" applyFont="1" applyFill="1" applyBorder="1" applyAlignment="1" applyProtection="1">
      <alignment horizontal="left"/>
      <protection locked="0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7" fillId="2" borderId="5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 applyProtection="1">
      <alignment horizontal="center" vertical="center"/>
      <protection locked="0"/>
    </xf>
    <xf numFmtId="0" fontId="14" fillId="2" borderId="6" xfId="4" applyFont="1" applyFill="1" applyBorder="1" applyAlignment="1" applyProtection="1">
      <alignment horizontal="center" vertical="center"/>
      <protection locked="0"/>
    </xf>
    <xf numFmtId="0" fontId="7" fillId="2" borderId="14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6" fillId="0" borderId="0" xfId="4" applyFont="1" applyAlignment="1" applyProtection="1">
      <alignment horizontal="center" vertical="center"/>
      <protection locked="0"/>
    </xf>
    <xf numFmtId="0" fontId="6" fillId="2" borderId="8" xfId="4" applyFont="1" applyFill="1" applyBorder="1" applyAlignment="1" applyProtection="1">
      <alignment horizontal="center" vertical="center"/>
      <protection locked="0"/>
    </xf>
    <xf numFmtId="0" fontId="6" fillId="2" borderId="11" xfId="4" applyFont="1" applyFill="1" applyBorder="1" applyAlignment="1" applyProtection="1">
      <alignment horizontal="center" vertical="center"/>
      <protection locked="0"/>
    </xf>
    <xf numFmtId="0" fontId="6" fillId="2" borderId="12" xfId="4" applyFont="1" applyFill="1" applyBorder="1" applyAlignment="1" applyProtection="1">
      <alignment horizontal="center" vertical="center"/>
      <protection locked="0"/>
    </xf>
    <xf numFmtId="0" fontId="6" fillId="2" borderId="6" xfId="4" applyFont="1" applyFill="1" applyBorder="1" applyAlignment="1" applyProtection="1">
      <alignment horizontal="center" vertical="center"/>
      <protection locked="0"/>
    </xf>
    <xf numFmtId="0" fontId="7" fillId="6" borderId="0" xfId="4" applyFont="1" applyFill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8" fillId="0" borderId="12" xfId="4" applyFont="1" applyBorder="1" applyAlignment="1" applyProtection="1">
      <alignment horizontal="center" vertical="center"/>
      <protection locked="0"/>
    </xf>
    <xf numFmtId="0" fontId="18" fillId="0" borderId="6" xfId="4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2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6" fillId="0" borderId="11" xfId="4" applyFont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left" vertical="center"/>
      <protection locked="0"/>
    </xf>
  </cellXfs>
  <cellStyles count="10">
    <cellStyle name="Dziesiętny 2" xfId="1" xr:uid="{00000000-0005-0000-0000-000000000000}"/>
    <cellStyle name="Dziesiętny 3" xfId="9" xr:uid="{00000000-0005-0000-0000-000001000000}"/>
    <cellStyle name="Heading 1" xfId="2" xr:uid="{00000000-0005-0000-0000-000002000000}"/>
    <cellStyle name="Heading1 1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Result 1" xfId="6" xr:uid="{00000000-0005-0000-0000-000007000000}"/>
    <cellStyle name="Result2 1" xfId="7" xr:uid="{00000000-0005-0000-0000-000008000000}"/>
    <cellStyle name="Walutowy 2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9"/>
  <sheetViews>
    <sheetView tabSelected="1" zoomScale="90" zoomScaleNormal="90" workbookViewId="0">
      <pane xSplit="3" ySplit="3" topLeftCell="X19" activePane="bottomRight" state="frozen"/>
      <selection pane="topRight" activeCell="D1" sqref="D1"/>
      <selection pane="bottomLeft" activeCell="A5" sqref="A5"/>
      <selection pane="bottomRight" activeCell="B2" sqref="B2:AJ46"/>
    </sheetView>
  </sheetViews>
  <sheetFormatPr defaultColWidth="10" defaultRowHeight="15"/>
  <cols>
    <col min="1" max="1" width="3.5703125" style="1" customWidth="1"/>
    <col min="2" max="2" width="21.5703125" style="1" customWidth="1"/>
    <col min="3" max="3" width="81.28515625" style="1" customWidth="1"/>
    <col min="4" max="4" width="11" style="2" customWidth="1"/>
    <col min="5" max="5" width="13.28515625" style="2" customWidth="1"/>
    <col min="6" max="6" width="10.28515625" style="2" customWidth="1"/>
    <col min="7" max="7" width="10.85546875" style="2" customWidth="1"/>
    <col min="8" max="8" width="7.42578125" style="2" customWidth="1"/>
    <col min="9" max="9" width="10.42578125" style="2" customWidth="1"/>
    <col min="10" max="10" width="6" style="2" customWidth="1"/>
    <col min="11" max="11" width="9.7109375" style="2" customWidth="1"/>
    <col min="12" max="13" width="7.5703125" style="2" customWidth="1"/>
    <col min="14" max="14" width="6" style="2" customWidth="1"/>
    <col min="15" max="15" width="7.28515625" style="2" customWidth="1"/>
    <col min="16" max="16" width="9.5703125" style="2" customWidth="1"/>
    <col min="17" max="17" width="7.5703125" style="2" customWidth="1"/>
    <col min="18" max="18" width="9.7109375" style="2" customWidth="1"/>
    <col min="19" max="19" width="9.85546875" style="2" customWidth="1"/>
    <col min="20" max="20" width="8.5703125" style="2" customWidth="1"/>
    <col min="21" max="21" width="10.140625" style="2" customWidth="1"/>
    <col min="22" max="22" width="7.42578125" style="2" customWidth="1"/>
    <col min="23" max="23" width="8.42578125" style="2" customWidth="1"/>
    <col min="24" max="24" width="8.7109375" style="2" customWidth="1"/>
    <col min="25" max="25" width="8.5703125" style="2" customWidth="1"/>
    <col min="26" max="26" width="9.28515625" style="2" customWidth="1"/>
    <col min="27" max="27" width="9.42578125" style="2" customWidth="1"/>
    <col min="28" max="35" width="7.28515625" style="2" customWidth="1"/>
    <col min="36" max="36" width="11.28515625" style="2" customWidth="1"/>
    <col min="37" max="16384" width="10" style="1"/>
  </cols>
  <sheetData>
    <row r="1" spans="2:36" ht="32.25" customHeight="1">
      <c r="B1" s="46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AJ1" s="54" t="s">
        <v>122</v>
      </c>
    </row>
    <row r="2" spans="2:36" ht="41.25" customHeight="1">
      <c r="B2" s="53"/>
      <c r="C2" s="53"/>
      <c r="D2" s="114" t="s">
        <v>74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</row>
    <row r="3" spans="2:36" ht="33" customHeight="1">
      <c r="B3" s="47" t="s">
        <v>0</v>
      </c>
      <c r="C3" s="52"/>
      <c r="D3" s="111" t="s">
        <v>123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3"/>
    </row>
    <row r="4" spans="2:36" ht="18">
      <c r="B4" s="48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2:36" ht="25.5" customHeight="1">
      <c r="B5" s="47" t="s">
        <v>1</v>
      </c>
      <c r="C5" s="51"/>
      <c r="D5" s="108" t="s">
        <v>2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</row>
    <row r="8" spans="2:36" s="3" customFormat="1" ht="33" customHeight="1">
      <c r="B8" s="91" t="s">
        <v>3</v>
      </c>
      <c r="C8" s="92"/>
      <c r="D8" s="97" t="s">
        <v>134</v>
      </c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2:36">
      <c r="B9" s="93"/>
      <c r="C9" s="94"/>
      <c r="D9" s="99" t="s">
        <v>4</v>
      </c>
      <c r="E9" s="99"/>
      <c r="F9" s="100" t="s">
        <v>5</v>
      </c>
      <c r="G9" s="101"/>
      <c r="H9" s="101" t="s">
        <v>6</v>
      </c>
      <c r="I9" s="101"/>
      <c r="J9" s="101" t="s">
        <v>7</v>
      </c>
      <c r="K9" s="101"/>
      <c r="L9" s="101" t="s">
        <v>8</v>
      </c>
      <c r="M9" s="101"/>
      <c r="N9" s="101" t="s">
        <v>9</v>
      </c>
      <c r="O9" s="101"/>
      <c r="P9" s="101" t="s">
        <v>10</v>
      </c>
      <c r="Q9" s="101"/>
      <c r="R9" s="101" t="s">
        <v>11</v>
      </c>
      <c r="S9" s="101"/>
      <c r="T9" s="101" t="s">
        <v>12</v>
      </c>
      <c r="U9" s="101"/>
      <c r="V9" s="101" t="s">
        <v>13</v>
      </c>
      <c r="W9" s="101"/>
      <c r="X9" s="101" t="s">
        <v>14</v>
      </c>
      <c r="Y9" s="101"/>
      <c r="Z9" s="101" t="s">
        <v>15</v>
      </c>
      <c r="AA9" s="101"/>
      <c r="AB9" s="101" t="s">
        <v>16</v>
      </c>
      <c r="AC9" s="101"/>
      <c r="AD9" s="101" t="s">
        <v>17</v>
      </c>
      <c r="AE9" s="101"/>
      <c r="AF9" s="101" t="s">
        <v>18</v>
      </c>
      <c r="AG9" s="101"/>
      <c r="AH9" s="101" t="s">
        <v>19</v>
      </c>
      <c r="AI9" s="101"/>
      <c r="AJ9" s="101" t="s">
        <v>20</v>
      </c>
    </row>
    <row r="10" spans="2:36" ht="33" customHeight="1">
      <c r="B10" s="93"/>
      <c r="C10" s="94"/>
      <c r="D10" s="99"/>
      <c r="E10" s="99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</row>
    <row r="11" spans="2:36">
      <c r="B11" s="95"/>
      <c r="C11" s="96"/>
      <c r="D11" s="103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6"/>
      <c r="AJ11" s="4"/>
    </row>
    <row r="12" spans="2:36" ht="26.25" customHeight="1">
      <c r="B12" s="5" t="s">
        <v>21</v>
      </c>
      <c r="C12" s="79" t="s">
        <v>22</v>
      </c>
      <c r="D12" s="80" t="s">
        <v>23</v>
      </c>
      <c r="E12" s="6" t="s">
        <v>24</v>
      </c>
      <c r="F12" s="6" t="s">
        <v>23</v>
      </c>
      <c r="G12" s="6" t="s">
        <v>24</v>
      </c>
      <c r="H12" s="6" t="s">
        <v>23</v>
      </c>
      <c r="I12" s="6" t="s">
        <v>24</v>
      </c>
      <c r="J12" s="6" t="s">
        <v>23</v>
      </c>
      <c r="K12" s="6" t="s">
        <v>24</v>
      </c>
      <c r="L12" s="6" t="s">
        <v>23</v>
      </c>
      <c r="M12" s="6" t="s">
        <v>24</v>
      </c>
      <c r="N12" s="6" t="s">
        <v>23</v>
      </c>
      <c r="O12" s="7" t="s">
        <v>24</v>
      </c>
      <c r="P12" s="6" t="s">
        <v>23</v>
      </c>
      <c r="Q12" s="7" t="s">
        <v>24</v>
      </c>
      <c r="R12" s="6" t="s">
        <v>23</v>
      </c>
      <c r="S12" s="7" t="s">
        <v>24</v>
      </c>
      <c r="T12" s="6" t="s">
        <v>23</v>
      </c>
      <c r="U12" s="7" t="s">
        <v>24</v>
      </c>
      <c r="V12" s="6" t="s">
        <v>23</v>
      </c>
      <c r="W12" s="7" t="s">
        <v>24</v>
      </c>
      <c r="X12" s="6" t="s">
        <v>23</v>
      </c>
      <c r="Y12" s="7" t="s">
        <v>24</v>
      </c>
      <c r="Z12" s="6" t="s">
        <v>23</v>
      </c>
      <c r="AA12" s="7" t="s">
        <v>24</v>
      </c>
      <c r="AB12" s="6" t="s">
        <v>23</v>
      </c>
      <c r="AC12" s="7" t="s">
        <v>24</v>
      </c>
      <c r="AD12" s="6" t="s">
        <v>23</v>
      </c>
      <c r="AE12" s="7" t="s">
        <v>24</v>
      </c>
      <c r="AF12" s="6" t="s">
        <v>23</v>
      </c>
      <c r="AG12" s="7" t="s">
        <v>24</v>
      </c>
      <c r="AH12" s="6" t="s">
        <v>23</v>
      </c>
      <c r="AI12" s="6" t="s">
        <v>24</v>
      </c>
      <c r="AJ12" s="4"/>
    </row>
    <row r="13" spans="2:36" ht="15.75">
      <c r="B13" s="71" t="s">
        <v>25</v>
      </c>
      <c r="C13" s="81"/>
      <c r="D13" s="8">
        <f>SUM(D14:D15)</f>
        <v>13</v>
      </c>
      <c r="E13" s="8"/>
      <c r="F13" s="8">
        <f t="shared" ref="F13:AH13" si="0">SUM(F14:F15)</f>
        <v>5</v>
      </c>
      <c r="G13" s="8"/>
      <c r="H13" s="8">
        <f t="shared" si="0"/>
        <v>2</v>
      </c>
      <c r="I13" s="8"/>
      <c r="J13" s="8">
        <f t="shared" si="0"/>
        <v>2</v>
      </c>
      <c r="K13" s="8"/>
      <c r="L13" s="8">
        <f t="shared" si="0"/>
        <v>0</v>
      </c>
      <c r="M13" s="8"/>
      <c r="N13" s="8">
        <f t="shared" si="0"/>
        <v>18</v>
      </c>
      <c r="O13" s="8"/>
      <c r="P13" s="8">
        <f t="shared" si="0"/>
        <v>4</v>
      </c>
      <c r="Q13" s="8"/>
      <c r="R13" s="8">
        <f t="shared" si="0"/>
        <v>4</v>
      </c>
      <c r="S13" s="8"/>
      <c r="T13" s="8">
        <f t="shared" si="0"/>
        <v>0</v>
      </c>
      <c r="U13" s="8"/>
      <c r="V13" s="8">
        <f t="shared" si="0"/>
        <v>7</v>
      </c>
      <c r="W13" s="8"/>
      <c r="X13" s="8">
        <f t="shared" si="0"/>
        <v>0</v>
      </c>
      <c r="Y13" s="8"/>
      <c r="Z13" s="8">
        <f t="shared" si="0"/>
        <v>4</v>
      </c>
      <c r="AA13" s="8"/>
      <c r="AB13" s="8">
        <f t="shared" si="0"/>
        <v>1</v>
      </c>
      <c r="AC13" s="8"/>
      <c r="AD13" s="8">
        <f t="shared" si="0"/>
        <v>1</v>
      </c>
      <c r="AE13" s="8"/>
      <c r="AF13" s="8">
        <f t="shared" si="0"/>
        <v>0</v>
      </c>
      <c r="AG13" s="8"/>
      <c r="AH13" s="8">
        <f t="shared" si="0"/>
        <v>0</v>
      </c>
      <c r="AI13" s="8"/>
      <c r="AJ13" s="9">
        <f>D13+F13+H13+J13+L13+N13+P13+R13+T13+V13+X13+Z13+AB13+AD13+AF13+AH13</f>
        <v>61</v>
      </c>
    </row>
    <row r="14" spans="2:36">
      <c r="B14" s="65" t="s">
        <v>26</v>
      </c>
      <c r="C14" s="66" t="s">
        <v>27</v>
      </c>
      <c r="D14" s="59">
        <v>1</v>
      </c>
      <c r="E14" s="10" t="s">
        <v>91</v>
      </c>
      <c r="F14" s="10">
        <v>2</v>
      </c>
      <c r="G14" s="10" t="s">
        <v>86</v>
      </c>
      <c r="H14" s="10">
        <v>1</v>
      </c>
      <c r="I14" s="10" t="s">
        <v>83</v>
      </c>
      <c r="J14" s="10">
        <v>1</v>
      </c>
      <c r="K14" s="10" t="s">
        <v>87</v>
      </c>
      <c r="L14" s="10"/>
      <c r="M14" s="10"/>
      <c r="N14" s="10">
        <v>2</v>
      </c>
      <c r="O14" s="11" t="s">
        <v>88</v>
      </c>
      <c r="P14" s="10"/>
      <c r="Q14" s="10"/>
      <c r="R14" s="10">
        <v>2</v>
      </c>
      <c r="S14" s="10" t="s">
        <v>86</v>
      </c>
      <c r="T14" s="10"/>
      <c r="U14" s="10"/>
      <c r="V14" s="10">
        <f>3+1</f>
        <v>4</v>
      </c>
      <c r="W14" s="11" t="s">
        <v>121</v>
      </c>
      <c r="X14" s="10"/>
      <c r="Y14" s="10"/>
      <c r="Z14" s="10">
        <v>2</v>
      </c>
      <c r="AA14" s="10" t="s">
        <v>96</v>
      </c>
      <c r="AB14" s="10"/>
      <c r="AC14" s="10"/>
      <c r="AD14" s="10">
        <v>1</v>
      </c>
      <c r="AE14" s="10" t="s">
        <v>91</v>
      </c>
      <c r="AF14" s="10"/>
      <c r="AG14" s="10"/>
      <c r="AH14" s="10"/>
      <c r="AI14" s="10"/>
      <c r="AJ14" s="12">
        <f t="shared" ref="AJ14:AJ38" si="1">D14+F14+H14+J14+L14+N14+P14+R14+T14+V14+X14+Z14+AB14+AD14+AF14+AH14</f>
        <v>16</v>
      </c>
    </row>
    <row r="15" spans="2:36" ht="25.5">
      <c r="B15" s="65" t="s">
        <v>28</v>
      </c>
      <c r="C15" s="66" t="s">
        <v>29</v>
      </c>
      <c r="D15" s="60">
        <f>2+1+1+8</f>
        <v>12</v>
      </c>
      <c r="E15" s="13" t="s">
        <v>112</v>
      </c>
      <c r="F15" s="13">
        <v>3</v>
      </c>
      <c r="G15" s="13" t="s">
        <v>117</v>
      </c>
      <c r="H15" s="14">
        <v>1</v>
      </c>
      <c r="I15" s="14" t="s">
        <v>91</v>
      </c>
      <c r="J15" s="13">
        <v>1</v>
      </c>
      <c r="K15" s="13" t="s">
        <v>103</v>
      </c>
      <c r="L15" s="13"/>
      <c r="M15" s="13"/>
      <c r="N15" s="13">
        <f>5+4+1+6</f>
        <v>16</v>
      </c>
      <c r="O15" s="15" t="s">
        <v>114</v>
      </c>
      <c r="P15" s="13">
        <f>2+1+1</f>
        <v>4</v>
      </c>
      <c r="Q15" s="13" t="s">
        <v>105</v>
      </c>
      <c r="R15" s="13">
        <v>2</v>
      </c>
      <c r="S15" s="13" t="s">
        <v>76</v>
      </c>
      <c r="T15" s="13"/>
      <c r="U15" s="13"/>
      <c r="V15" s="13">
        <v>3</v>
      </c>
      <c r="W15" s="15" t="s">
        <v>94</v>
      </c>
      <c r="X15" s="13"/>
      <c r="Y15" s="13"/>
      <c r="Z15" s="13">
        <v>2</v>
      </c>
      <c r="AA15" s="13" t="s">
        <v>96</v>
      </c>
      <c r="AB15" s="13">
        <v>1</v>
      </c>
      <c r="AC15" s="13" t="s">
        <v>91</v>
      </c>
      <c r="AD15" s="13"/>
      <c r="AE15" s="13"/>
      <c r="AF15" s="13"/>
      <c r="AG15" s="13"/>
      <c r="AH15" s="13"/>
      <c r="AI15" s="13"/>
      <c r="AJ15" s="12">
        <f t="shared" si="1"/>
        <v>45</v>
      </c>
    </row>
    <row r="16" spans="2:36" ht="15.75">
      <c r="B16" s="88" t="s">
        <v>126</v>
      </c>
      <c r="C16" s="88"/>
      <c r="D16" s="9">
        <f>SUM(D17:D18)</f>
        <v>7</v>
      </c>
      <c r="E16" s="8"/>
      <c r="F16" s="8">
        <f t="shared" ref="F16:AH16" si="2">SUM(F17:F18)</f>
        <v>1</v>
      </c>
      <c r="G16" s="8"/>
      <c r="H16" s="8">
        <f t="shared" si="2"/>
        <v>1</v>
      </c>
      <c r="I16" s="8"/>
      <c r="J16" s="8">
        <f t="shared" si="2"/>
        <v>0</v>
      </c>
      <c r="K16" s="8"/>
      <c r="L16" s="8">
        <f t="shared" si="2"/>
        <v>10</v>
      </c>
      <c r="M16" s="8"/>
      <c r="N16" s="8">
        <f t="shared" si="2"/>
        <v>0</v>
      </c>
      <c r="O16" s="8"/>
      <c r="P16" s="8">
        <f t="shared" si="2"/>
        <v>4</v>
      </c>
      <c r="Q16" s="8"/>
      <c r="R16" s="8">
        <f t="shared" si="2"/>
        <v>1</v>
      </c>
      <c r="S16" s="8"/>
      <c r="T16" s="8">
        <f t="shared" si="2"/>
        <v>0</v>
      </c>
      <c r="U16" s="8"/>
      <c r="V16" s="8">
        <f t="shared" si="2"/>
        <v>3</v>
      </c>
      <c r="W16" s="8"/>
      <c r="X16" s="8">
        <f t="shared" si="2"/>
        <v>0</v>
      </c>
      <c r="Y16" s="8"/>
      <c r="Z16" s="8">
        <f t="shared" si="2"/>
        <v>2</v>
      </c>
      <c r="AA16" s="8"/>
      <c r="AB16" s="8">
        <f t="shared" si="2"/>
        <v>0</v>
      </c>
      <c r="AC16" s="8"/>
      <c r="AD16" s="8">
        <f t="shared" si="2"/>
        <v>0</v>
      </c>
      <c r="AE16" s="8"/>
      <c r="AF16" s="8">
        <f t="shared" si="2"/>
        <v>1</v>
      </c>
      <c r="AG16" s="8"/>
      <c r="AH16" s="8">
        <f t="shared" si="2"/>
        <v>0</v>
      </c>
      <c r="AI16" s="8"/>
      <c r="AJ16" s="9">
        <f t="shared" si="1"/>
        <v>30</v>
      </c>
    </row>
    <row r="17" spans="2:36" s="16" customFormat="1" ht="27" customHeight="1">
      <c r="B17" s="67" t="s">
        <v>30</v>
      </c>
      <c r="C17" s="68" t="s">
        <v>32</v>
      </c>
      <c r="D17" s="61">
        <f>2+1+1+2</f>
        <v>6</v>
      </c>
      <c r="E17" s="17" t="s">
        <v>101</v>
      </c>
      <c r="F17" s="17"/>
      <c r="G17" s="17"/>
      <c r="H17" s="17">
        <v>1</v>
      </c>
      <c r="I17" s="17" t="s">
        <v>103</v>
      </c>
      <c r="J17" s="17"/>
      <c r="K17" s="17"/>
      <c r="L17" s="17">
        <v>10</v>
      </c>
      <c r="M17" s="17" t="s">
        <v>110</v>
      </c>
      <c r="N17" s="17"/>
      <c r="O17" s="18"/>
      <c r="P17" s="17">
        <f>2+1</f>
        <v>3</v>
      </c>
      <c r="Q17" s="17" t="s">
        <v>80</v>
      </c>
      <c r="R17" s="17"/>
      <c r="S17" s="17"/>
      <c r="T17" s="17"/>
      <c r="U17" s="17"/>
      <c r="V17" s="17">
        <v>3</v>
      </c>
      <c r="W17" s="18" t="s">
        <v>94</v>
      </c>
      <c r="X17" s="17"/>
      <c r="Y17" s="17"/>
      <c r="Z17" s="17">
        <v>2</v>
      </c>
      <c r="AA17" s="17" t="s">
        <v>96</v>
      </c>
      <c r="AB17" s="17"/>
      <c r="AC17" s="17"/>
      <c r="AD17" s="17"/>
      <c r="AE17" s="17"/>
      <c r="AF17" s="17">
        <v>1</v>
      </c>
      <c r="AG17" s="17" t="s">
        <v>91</v>
      </c>
      <c r="AH17" s="17"/>
      <c r="AI17" s="17"/>
      <c r="AJ17" s="12">
        <f t="shared" si="1"/>
        <v>26</v>
      </c>
    </row>
    <row r="18" spans="2:36">
      <c r="B18" s="67" t="s">
        <v>31</v>
      </c>
      <c r="C18" s="66" t="s">
        <v>33</v>
      </c>
      <c r="D18" s="60">
        <v>1</v>
      </c>
      <c r="E18" s="13" t="s">
        <v>77</v>
      </c>
      <c r="F18" s="13">
        <v>1</v>
      </c>
      <c r="G18" s="13" t="s">
        <v>109</v>
      </c>
      <c r="H18" s="13"/>
      <c r="I18" s="13"/>
      <c r="J18" s="13"/>
      <c r="K18" s="13"/>
      <c r="L18" s="13"/>
      <c r="M18" s="13"/>
      <c r="N18" s="13"/>
      <c r="O18" s="15"/>
      <c r="P18" s="13">
        <v>1</v>
      </c>
      <c r="Q18" s="13" t="s">
        <v>87</v>
      </c>
      <c r="R18" s="13">
        <v>1</v>
      </c>
      <c r="S18" s="13" t="s">
        <v>77</v>
      </c>
      <c r="T18" s="13"/>
      <c r="U18" s="13"/>
      <c r="V18" s="13"/>
      <c r="W18" s="15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2">
        <f t="shared" si="1"/>
        <v>4</v>
      </c>
    </row>
    <row r="19" spans="2:36" ht="15.75">
      <c r="B19" s="71" t="s">
        <v>127</v>
      </c>
      <c r="C19" s="72"/>
      <c r="D19" s="9">
        <f>SUM(D20:D22)</f>
        <v>36</v>
      </c>
      <c r="E19" s="8"/>
      <c r="F19" s="8">
        <f t="shared" ref="F19:AH19" si="3">SUM(F20:F22)</f>
        <v>9</v>
      </c>
      <c r="G19" s="8"/>
      <c r="H19" s="8">
        <f t="shared" si="3"/>
        <v>2</v>
      </c>
      <c r="I19" s="8"/>
      <c r="J19" s="8">
        <f t="shared" si="3"/>
        <v>2</v>
      </c>
      <c r="K19" s="8"/>
      <c r="L19" s="8">
        <f t="shared" si="3"/>
        <v>11</v>
      </c>
      <c r="M19" s="8"/>
      <c r="N19" s="8">
        <f t="shared" si="3"/>
        <v>29</v>
      </c>
      <c r="O19" s="8"/>
      <c r="P19" s="8">
        <f t="shared" si="3"/>
        <v>24</v>
      </c>
      <c r="Q19" s="8"/>
      <c r="R19" s="8">
        <f t="shared" si="3"/>
        <v>5</v>
      </c>
      <c r="S19" s="8"/>
      <c r="T19" s="8">
        <f t="shared" si="3"/>
        <v>19</v>
      </c>
      <c r="U19" s="8"/>
      <c r="V19" s="8">
        <f t="shared" si="3"/>
        <v>8</v>
      </c>
      <c r="W19" s="8"/>
      <c r="X19" s="8">
        <f t="shared" si="3"/>
        <v>0</v>
      </c>
      <c r="Y19" s="8"/>
      <c r="Z19" s="8">
        <f t="shared" si="3"/>
        <v>7</v>
      </c>
      <c r="AA19" s="8"/>
      <c r="AB19" s="8">
        <f t="shared" si="3"/>
        <v>2</v>
      </c>
      <c r="AC19" s="8"/>
      <c r="AD19" s="8">
        <f t="shared" si="3"/>
        <v>2</v>
      </c>
      <c r="AE19" s="8"/>
      <c r="AF19" s="8">
        <f t="shared" si="3"/>
        <v>1</v>
      </c>
      <c r="AG19" s="8"/>
      <c r="AH19" s="8">
        <f t="shared" si="3"/>
        <v>2</v>
      </c>
      <c r="AI19" s="8"/>
      <c r="AJ19" s="9">
        <f t="shared" si="1"/>
        <v>159</v>
      </c>
    </row>
    <row r="20" spans="2:36" ht="25.5">
      <c r="B20" s="65" t="s">
        <v>34</v>
      </c>
      <c r="C20" s="66" t="s">
        <v>36</v>
      </c>
      <c r="D20" s="61">
        <f>7+10+1+1+1+8</f>
        <v>28</v>
      </c>
      <c r="E20" s="17" t="s">
        <v>120</v>
      </c>
      <c r="F20" s="17">
        <f>8+1</f>
        <v>9</v>
      </c>
      <c r="G20" s="17" t="s">
        <v>92</v>
      </c>
      <c r="H20" s="17">
        <v>1</v>
      </c>
      <c r="I20" s="17" t="s">
        <v>103</v>
      </c>
      <c r="J20" s="17">
        <v>1</v>
      </c>
      <c r="K20" s="17" t="s">
        <v>87</v>
      </c>
      <c r="L20" s="17">
        <v>10</v>
      </c>
      <c r="M20" s="17" t="s">
        <v>110</v>
      </c>
      <c r="N20" s="17">
        <f>5+10+4+7</f>
        <v>26</v>
      </c>
      <c r="O20" s="18" t="s">
        <v>115</v>
      </c>
      <c r="P20" s="17">
        <f>5+9+10</f>
        <v>24</v>
      </c>
      <c r="Q20" s="17" t="s">
        <v>118</v>
      </c>
      <c r="R20" s="17">
        <v>5</v>
      </c>
      <c r="S20" s="17" t="s">
        <v>78</v>
      </c>
      <c r="T20" s="17">
        <f>5+1+11</f>
        <v>17</v>
      </c>
      <c r="U20" s="17" t="s">
        <v>111</v>
      </c>
      <c r="V20" s="17">
        <v>5</v>
      </c>
      <c r="W20" s="18" t="s">
        <v>95</v>
      </c>
      <c r="X20" s="17"/>
      <c r="Y20" s="17"/>
      <c r="Z20" s="17">
        <f>1+4</f>
        <v>5</v>
      </c>
      <c r="AA20" s="17" t="s">
        <v>98</v>
      </c>
      <c r="AB20" s="17">
        <v>1</v>
      </c>
      <c r="AC20" s="17" t="s">
        <v>91</v>
      </c>
      <c r="AD20" s="17">
        <v>1</v>
      </c>
      <c r="AE20" s="17" t="s">
        <v>91</v>
      </c>
      <c r="AF20" s="17"/>
      <c r="AG20" s="17"/>
      <c r="AH20" s="17">
        <v>1</v>
      </c>
      <c r="AI20" s="17" t="s">
        <v>91</v>
      </c>
      <c r="AJ20" s="12">
        <f t="shared" si="1"/>
        <v>134</v>
      </c>
    </row>
    <row r="21" spans="2:36" ht="25.5">
      <c r="B21" s="65" t="s">
        <v>35</v>
      </c>
      <c r="C21" s="66" t="s">
        <v>75</v>
      </c>
      <c r="D21" s="61">
        <f>2+1+1+4</f>
        <v>8</v>
      </c>
      <c r="E21" s="17" t="s">
        <v>119</v>
      </c>
      <c r="F21" s="17"/>
      <c r="G21" s="17"/>
      <c r="H21" s="17">
        <v>1</v>
      </c>
      <c r="I21" s="17" t="s">
        <v>83</v>
      </c>
      <c r="J21" s="17">
        <v>1</v>
      </c>
      <c r="K21" s="17" t="s">
        <v>87</v>
      </c>
      <c r="L21" s="17">
        <v>1</v>
      </c>
      <c r="M21" s="17" t="s">
        <v>107</v>
      </c>
      <c r="N21" s="17">
        <f>2+1</f>
        <v>3</v>
      </c>
      <c r="O21" s="18" t="s">
        <v>104</v>
      </c>
      <c r="P21" s="17"/>
      <c r="Q21" s="17"/>
      <c r="R21" s="17"/>
      <c r="S21" s="17"/>
      <c r="T21" s="17">
        <v>2</v>
      </c>
      <c r="U21" s="17" t="s">
        <v>86</v>
      </c>
      <c r="V21" s="17">
        <v>3</v>
      </c>
      <c r="W21" s="18" t="s">
        <v>94</v>
      </c>
      <c r="X21" s="17"/>
      <c r="Y21" s="17"/>
      <c r="Z21" s="17">
        <f>1+1</f>
        <v>2</v>
      </c>
      <c r="AA21" s="17" t="s">
        <v>93</v>
      </c>
      <c r="AB21" s="17">
        <v>1</v>
      </c>
      <c r="AC21" s="17" t="s">
        <v>91</v>
      </c>
      <c r="AD21" s="17">
        <v>1</v>
      </c>
      <c r="AE21" s="17" t="s">
        <v>91</v>
      </c>
      <c r="AF21" s="17">
        <v>1</v>
      </c>
      <c r="AG21" s="17" t="s">
        <v>91</v>
      </c>
      <c r="AH21" s="17">
        <v>1</v>
      </c>
      <c r="AI21" s="17" t="s">
        <v>91</v>
      </c>
      <c r="AJ21" s="12">
        <f t="shared" si="1"/>
        <v>25</v>
      </c>
    </row>
    <row r="22" spans="2:36">
      <c r="B22" s="65" t="s">
        <v>37</v>
      </c>
      <c r="C22" s="66" t="s">
        <v>38</v>
      </c>
      <c r="D22" s="60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3"/>
      <c r="Q22" s="13"/>
      <c r="R22" s="13"/>
      <c r="S22" s="13"/>
      <c r="T22" s="13"/>
      <c r="U22" s="13"/>
      <c r="V22" s="13"/>
      <c r="W22" s="15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2">
        <f t="shared" si="1"/>
        <v>0</v>
      </c>
    </row>
    <row r="23" spans="2:36" ht="15.75">
      <c r="B23" s="71" t="s">
        <v>39</v>
      </c>
      <c r="C23" s="72"/>
      <c r="D23" s="9">
        <f>SUM(D24:D30)</f>
        <v>6</v>
      </c>
      <c r="E23" s="8"/>
      <c r="F23" s="8">
        <f>SUM(F24:F30)</f>
        <v>3</v>
      </c>
      <c r="G23" s="8"/>
      <c r="H23" s="8">
        <f>SUM(H24:H30)</f>
        <v>4</v>
      </c>
      <c r="I23" s="8"/>
      <c r="J23" s="8">
        <f>SUM(J24:J30)</f>
        <v>0</v>
      </c>
      <c r="K23" s="8"/>
      <c r="L23" s="8">
        <f>SUM(L24:L30)</f>
        <v>3</v>
      </c>
      <c r="M23" s="8"/>
      <c r="N23" s="8">
        <f>SUM(N24:N30)</f>
        <v>3</v>
      </c>
      <c r="O23" s="8"/>
      <c r="P23" s="8">
        <f>SUM(P24:P30)</f>
        <v>10</v>
      </c>
      <c r="Q23" s="8"/>
      <c r="R23" s="8">
        <f>SUM(R24:R30)</f>
        <v>1</v>
      </c>
      <c r="S23" s="8"/>
      <c r="T23" s="8">
        <f>SUM(T24:T30)</f>
        <v>2</v>
      </c>
      <c r="U23" s="8"/>
      <c r="V23" s="8">
        <f>SUM(V24:V30)</f>
        <v>8</v>
      </c>
      <c r="W23" s="8"/>
      <c r="X23" s="8">
        <f>SUM(X24:X30)</f>
        <v>1</v>
      </c>
      <c r="Y23" s="8"/>
      <c r="Z23" s="8">
        <f>SUM(Z24:Z30)</f>
        <v>1</v>
      </c>
      <c r="AA23" s="8"/>
      <c r="AB23" s="8">
        <f>SUM(AB24:AB30)</f>
        <v>2</v>
      </c>
      <c r="AC23" s="8"/>
      <c r="AD23" s="8">
        <f>SUM(AD24:AD30)</f>
        <v>0</v>
      </c>
      <c r="AE23" s="8"/>
      <c r="AF23" s="8">
        <f>SUM(AF24:AF30)</f>
        <v>0</v>
      </c>
      <c r="AG23" s="8"/>
      <c r="AH23" s="8">
        <f>SUM(AH24:AH30)</f>
        <v>1</v>
      </c>
      <c r="AI23" s="8"/>
      <c r="AJ23" s="9">
        <f t="shared" si="1"/>
        <v>45</v>
      </c>
    </row>
    <row r="24" spans="2:36" s="16" customFormat="1">
      <c r="B24" s="67" t="s">
        <v>40</v>
      </c>
      <c r="C24" s="68" t="s">
        <v>41</v>
      </c>
      <c r="D24" s="59"/>
      <c r="E24" s="10"/>
      <c r="F24" s="32"/>
      <c r="G24" s="10"/>
      <c r="H24" s="10"/>
      <c r="I24" s="10"/>
      <c r="J24" s="10"/>
      <c r="K24" s="10"/>
      <c r="L24" s="10"/>
      <c r="M24" s="10"/>
      <c r="N24" s="10"/>
      <c r="O24" s="11"/>
      <c r="P24" s="10"/>
      <c r="Q24" s="10"/>
      <c r="R24" s="10"/>
      <c r="S24" s="10"/>
      <c r="T24" s="10"/>
      <c r="U24" s="10"/>
      <c r="V24" s="10">
        <v>2</v>
      </c>
      <c r="W24" s="11" t="s">
        <v>96</v>
      </c>
      <c r="X24" s="10"/>
      <c r="Y24" s="10"/>
      <c r="Z24" s="32"/>
      <c r="AA24" s="32"/>
      <c r="AB24" s="10"/>
      <c r="AC24" s="10"/>
      <c r="AD24" s="10"/>
      <c r="AE24" s="10"/>
      <c r="AF24" s="10"/>
      <c r="AG24" s="10"/>
      <c r="AH24" s="10"/>
      <c r="AI24" s="10"/>
      <c r="AJ24" s="12">
        <f t="shared" si="1"/>
        <v>2</v>
      </c>
    </row>
    <row r="25" spans="2:36" s="19" customFormat="1" ht="15.75">
      <c r="B25" s="65" t="s">
        <v>42</v>
      </c>
      <c r="C25" s="66" t="s">
        <v>43</v>
      </c>
      <c r="D25" s="62"/>
      <c r="E25" s="23"/>
      <c r="F25" s="23"/>
      <c r="G25" s="23"/>
      <c r="H25" s="23"/>
      <c r="I25" s="23"/>
      <c r="J25" s="23"/>
      <c r="K25" s="42"/>
      <c r="L25" s="23"/>
      <c r="M25" s="23"/>
      <c r="N25" s="23"/>
      <c r="O25" s="23"/>
      <c r="P25" s="23">
        <v>1</v>
      </c>
      <c r="Q25" s="23" t="s">
        <v>102</v>
      </c>
      <c r="R25" s="23">
        <v>1</v>
      </c>
      <c r="S25" s="23" t="s">
        <v>83</v>
      </c>
      <c r="T25" s="23"/>
      <c r="U25" s="23"/>
      <c r="V25" s="23"/>
      <c r="W25" s="4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12">
        <f t="shared" si="1"/>
        <v>2</v>
      </c>
    </row>
    <row r="26" spans="2:36">
      <c r="B26" s="65" t="s">
        <v>44</v>
      </c>
      <c r="C26" s="69" t="s">
        <v>45</v>
      </c>
      <c r="D26" s="44">
        <f>1+1</f>
        <v>2</v>
      </c>
      <c r="E26" s="20" t="s">
        <v>113</v>
      </c>
      <c r="F26" s="20">
        <v>2</v>
      </c>
      <c r="G26" s="20" t="s">
        <v>76</v>
      </c>
      <c r="H26" s="20"/>
      <c r="I26" s="20"/>
      <c r="J26" s="20"/>
      <c r="K26" s="20"/>
      <c r="L26" s="20"/>
      <c r="M26" s="20"/>
      <c r="N26" s="20">
        <f>1+1</f>
        <v>2</v>
      </c>
      <c r="O26" s="20" t="s">
        <v>116</v>
      </c>
      <c r="P26" s="20"/>
      <c r="Q26" s="20"/>
      <c r="R26" s="20"/>
      <c r="S26" s="20"/>
      <c r="T26" s="20">
        <v>1</v>
      </c>
      <c r="U26" s="20" t="s">
        <v>77</v>
      </c>
      <c r="V26" s="20">
        <v>1</v>
      </c>
      <c r="W26" s="21" t="s">
        <v>97</v>
      </c>
      <c r="X26" s="20"/>
      <c r="Y26" s="20"/>
      <c r="Z26" s="20"/>
      <c r="AA26" s="20"/>
      <c r="AB26" s="20">
        <v>1</v>
      </c>
      <c r="AC26" s="20" t="s">
        <v>91</v>
      </c>
      <c r="AD26" s="20"/>
      <c r="AE26" s="22"/>
      <c r="AF26" s="20"/>
      <c r="AG26" s="20"/>
      <c r="AH26" s="20"/>
      <c r="AI26" s="20"/>
      <c r="AJ26" s="12">
        <f t="shared" si="1"/>
        <v>9</v>
      </c>
    </row>
    <row r="27" spans="2:36">
      <c r="B27" s="65" t="s">
        <v>46</v>
      </c>
      <c r="C27" s="66" t="s">
        <v>47</v>
      </c>
      <c r="D27" s="44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>
        <v>2</v>
      </c>
      <c r="W27" s="21" t="s">
        <v>96</v>
      </c>
      <c r="X27" s="24"/>
      <c r="Y27" s="20"/>
      <c r="Z27" s="20">
        <v>1</v>
      </c>
      <c r="AA27" s="20" t="s">
        <v>83</v>
      </c>
      <c r="AB27" s="20"/>
      <c r="AC27" s="20"/>
      <c r="AD27" s="31"/>
      <c r="AE27" s="31"/>
      <c r="AF27" s="20"/>
      <c r="AG27" s="20"/>
      <c r="AH27" s="20"/>
      <c r="AI27" s="20"/>
      <c r="AJ27" s="12">
        <f t="shared" si="1"/>
        <v>3</v>
      </c>
    </row>
    <row r="28" spans="2:36">
      <c r="B28" s="65" t="s">
        <v>48</v>
      </c>
      <c r="C28" s="66" t="s">
        <v>50</v>
      </c>
      <c r="D28" s="44">
        <f>1+1</f>
        <v>2</v>
      </c>
      <c r="E28" s="22" t="s">
        <v>106</v>
      </c>
      <c r="F28" s="20">
        <v>1</v>
      </c>
      <c r="G28" s="20" t="s">
        <v>91</v>
      </c>
      <c r="H28" s="20">
        <v>1</v>
      </c>
      <c r="I28" s="20" t="s">
        <v>87</v>
      </c>
      <c r="J28" s="20"/>
      <c r="K28" s="20"/>
      <c r="L28" s="23">
        <v>2</v>
      </c>
      <c r="M28" s="23" t="s">
        <v>108</v>
      </c>
      <c r="N28" s="20"/>
      <c r="O28" s="20"/>
      <c r="P28" s="20">
        <v>4</v>
      </c>
      <c r="Q28" s="20" t="s">
        <v>90</v>
      </c>
      <c r="R28" s="20"/>
      <c r="S28" s="22"/>
      <c r="T28" s="20"/>
      <c r="U28" s="20"/>
      <c r="V28" s="20">
        <v>2</v>
      </c>
      <c r="W28" s="21" t="s">
        <v>96</v>
      </c>
      <c r="X28" s="45">
        <v>1</v>
      </c>
      <c r="Y28" s="44" t="s">
        <v>83</v>
      </c>
      <c r="Z28" s="20"/>
      <c r="AA28" s="20"/>
      <c r="AB28" s="20">
        <v>1</v>
      </c>
      <c r="AC28" s="20" t="s">
        <v>91</v>
      </c>
      <c r="AD28" s="20"/>
      <c r="AE28" s="20"/>
      <c r="AF28" s="20"/>
      <c r="AG28" s="20"/>
      <c r="AH28" s="20">
        <v>1</v>
      </c>
      <c r="AI28" s="20" t="s">
        <v>91</v>
      </c>
      <c r="AJ28" s="12">
        <f>D28+F28+H28+J28+L28+N28+P28+R28+T28+V28+X28+Z28+AB28+AD28+AF28+AH28</f>
        <v>15</v>
      </c>
    </row>
    <row r="29" spans="2:36">
      <c r="B29" s="65" t="s">
        <v>49</v>
      </c>
      <c r="C29" s="66" t="s">
        <v>52</v>
      </c>
      <c r="D29" s="44">
        <v>1</v>
      </c>
      <c r="E29" s="20" t="s">
        <v>107</v>
      </c>
      <c r="F29" s="20"/>
      <c r="G29" s="20"/>
      <c r="H29" s="20">
        <f>2+1</f>
        <v>3</v>
      </c>
      <c r="I29" s="22" t="s">
        <v>104</v>
      </c>
      <c r="J29" s="20"/>
      <c r="K29" s="20"/>
      <c r="L29" s="20">
        <v>1</v>
      </c>
      <c r="M29" s="20" t="s">
        <v>107</v>
      </c>
      <c r="N29" s="20">
        <v>1</v>
      </c>
      <c r="O29" s="20" t="s">
        <v>83</v>
      </c>
      <c r="P29" s="20">
        <v>5</v>
      </c>
      <c r="Q29" s="20" t="s">
        <v>89</v>
      </c>
      <c r="R29" s="20"/>
      <c r="S29" s="20"/>
      <c r="T29" s="20">
        <v>1</v>
      </c>
      <c r="U29" s="20" t="s">
        <v>83</v>
      </c>
      <c r="V29" s="20">
        <v>1</v>
      </c>
      <c r="W29" s="21" t="s">
        <v>97</v>
      </c>
      <c r="X29" s="28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12">
        <f t="shared" si="1"/>
        <v>13</v>
      </c>
    </row>
    <row r="30" spans="2:36">
      <c r="B30" s="65" t="s">
        <v>51</v>
      </c>
      <c r="C30" s="70" t="s">
        <v>53</v>
      </c>
      <c r="D30" s="63">
        <v>1</v>
      </c>
      <c r="E30" s="24" t="s">
        <v>102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12">
        <f t="shared" si="1"/>
        <v>1</v>
      </c>
    </row>
    <row r="31" spans="2:36" ht="15.75">
      <c r="B31" s="89" t="s">
        <v>128</v>
      </c>
      <c r="C31" s="89"/>
      <c r="D31" s="64">
        <f>SUM(D32:D35)</f>
        <v>2</v>
      </c>
      <c r="E31" s="26"/>
      <c r="F31" s="26">
        <f t="shared" ref="F31:AH31" si="4">SUM(F32:F35)</f>
        <v>0</v>
      </c>
      <c r="G31" s="26"/>
      <c r="H31" s="26">
        <f t="shared" si="4"/>
        <v>0</v>
      </c>
      <c r="I31" s="26"/>
      <c r="J31" s="26">
        <f t="shared" si="4"/>
        <v>0</v>
      </c>
      <c r="K31" s="26"/>
      <c r="L31" s="26">
        <f t="shared" si="4"/>
        <v>0</v>
      </c>
      <c r="M31" s="26"/>
      <c r="N31" s="26">
        <f t="shared" si="4"/>
        <v>0</v>
      </c>
      <c r="O31" s="26"/>
      <c r="P31" s="26">
        <f t="shared" si="4"/>
        <v>6</v>
      </c>
      <c r="Q31" s="26"/>
      <c r="R31" s="26">
        <f t="shared" si="4"/>
        <v>0</v>
      </c>
      <c r="S31" s="26"/>
      <c r="T31" s="26">
        <f t="shared" si="4"/>
        <v>0</v>
      </c>
      <c r="U31" s="26"/>
      <c r="V31" s="26">
        <f t="shared" si="4"/>
        <v>0</v>
      </c>
      <c r="W31" s="26"/>
      <c r="X31" s="26">
        <f t="shared" si="4"/>
        <v>0</v>
      </c>
      <c r="Y31" s="26"/>
      <c r="Z31" s="26">
        <f t="shared" si="4"/>
        <v>0</v>
      </c>
      <c r="AA31" s="26"/>
      <c r="AB31" s="26">
        <f t="shared" si="4"/>
        <v>0</v>
      </c>
      <c r="AC31" s="26"/>
      <c r="AD31" s="26">
        <f t="shared" si="4"/>
        <v>0</v>
      </c>
      <c r="AE31" s="26"/>
      <c r="AF31" s="26">
        <f t="shared" si="4"/>
        <v>0</v>
      </c>
      <c r="AG31" s="26"/>
      <c r="AH31" s="26">
        <f t="shared" si="4"/>
        <v>0</v>
      </c>
      <c r="AI31" s="26"/>
      <c r="AJ31" s="9">
        <f t="shared" si="1"/>
        <v>8</v>
      </c>
    </row>
    <row r="32" spans="2:36">
      <c r="B32" s="74" t="s">
        <v>55</v>
      </c>
      <c r="C32" s="75" t="s">
        <v>71</v>
      </c>
      <c r="D32" s="44">
        <v>1</v>
      </c>
      <c r="E32" s="20" t="s">
        <v>81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>
        <v>1</v>
      </c>
      <c r="Q32" s="20" t="s">
        <v>81</v>
      </c>
      <c r="R32" s="20"/>
      <c r="S32" s="20"/>
      <c r="T32" s="20"/>
      <c r="U32" s="20"/>
      <c r="V32" s="20"/>
      <c r="W32" s="21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12">
        <f t="shared" si="1"/>
        <v>2</v>
      </c>
    </row>
    <row r="33" spans="2:36">
      <c r="B33" s="74" t="s">
        <v>56</v>
      </c>
      <c r="C33" s="75" t="s">
        <v>124</v>
      </c>
      <c r="D33" s="44">
        <v>1</v>
      </c>
      <c r="E33" s="20" t="s">
        <v>81</v>
      </c>
      <c r="F33" s="20"/>
      <c r="G33" s="31"/>
      <c r="H33" s="31"/>
      <c r="I33" s="31"/>
      <c r="J33" s="31"/>
      <c r="K33" s="31"/>
      <c r="L33" s="31"/>
      <c r="M33" s="31"/>
      <c r="N33" s="31"/>
      <c r="O33" s="31"/>
      <c r="P33" s="31">
        <v>2</v>
      </c>
      <c r="Q33" s="31" t="s">
        <v>79</v>
      </c>
      <c r="R33" s="31"/>
      <c r="S33" s="31"/>
      <c r="T33" s="31"/>
      <c r="U33" s="31"/>
      <c r="V33" s="31"/>
      <c r="W33" s="33"/>
      <c r="X33" s="31"/>
      <c r="Y33" s="31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12">
        <f t="shared" si="1"/>
        <v>3</v>
      </c>
    </row>
    <row r="34" spans="2:36">
      <c r="B34" s="74" t="s">
        <v>57</v>
      </c>
      <c r="C34" s="75" t="s">
        <v>125</v>
      </c>
      <c r="D34" s="44"/>
      <c r="E34" s="20"/>
      <c r="F34" s="20"/>
      <c r="G34" s="31"/>
      <c r="H34" s="31"/>
      <c r="I34" s="31"/>
      <c r="J34" s="31"/>
      <c r="K34" s="31"/>
      <c r="L34" s="31"/>
      <c r="M34" s="31"/>
      <c r="N34" s="31"/>
      <c r="O34" s="31"/>
      <c r="P34" s="31">
        <v>3</v>
      </c>
      <c r="Q34" s="31" t="s">
        <v>82</v>
      </c>
      <c r="R34" s="31"/>
      <c r="S34" s="31"/>
      <c r="T34" s="31"/>
      <c r="U34" s="31"/>
      <c r="V34" s="31"/>
      <c r="W34" s="31"/>
      <c r="X34" s="31"/>
      <c r="Y34" s="31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12">
        <f t="shared" si="1"/>
        <v>3</v>
      </c>
    </row>
    <row r="35" spans="2:36">
      <c r="B35" s="74" t="s">
        <v>131</v>
      </c>
      <c r="C35" s="66" t="s">
        <v>130</v>
      </c>
      <c r="D35" s="61"/>
      <c r="E35" s="17"/>
      <c r="F35" s="17"/>
      <c r="G35" s="34"/>
      <c r="H35" s="34"/>
      <c r="I35" s="34"/>
      <c r="J35" s="34"/>
      <c r="K35" s="34"/>
      <c r="L35" s="34"/>
      <c r="M35" s="34"/>
      <c r="N35" s="34"/>
      <c r="O35" s="35"/>
      <c r="P35" s="34"/>
      <c r="Q35" s="34"/>
      <c r="R35" s="34"/>
      <c r="S35" s="34"/>
      <c r="T35" s="34"/>
      <c r="U35" s="34"/>
      <c r="V35" s="34"/>
      <c r="W35" s="34"/>
      <c r="X35" s="36"/>
      <c r="Y35" s="36"/>
      <c r="Z35" s="17"/>
      <c r="AA35" s="17"/>
      <c r="AB35" s="17"/>
      <c r="AC35" s="17"/>
      <c r="AD35" s="17"/>
      <c r="AE35" s="17"/>
      <c r="AF35" s="27"/>
      <c r="AG35" s="27"/>
      <c r="AH35" s="17"/>
      <c r="AI35" s="17"/>
      <c r="AJ35" s="12">
        <f>D35+F35+H35+J35+L35+N35+P35+R35+T35+V35+X35+Z35+AB35+AD35+AF35+AH35</f>
        <v>0</v>
      </c>
    </row>
    <row r="36" spans="2:36" ht="15.75">
      <c r="B36" s="77" t="s">
        <v>129</v>
      </c>
      <c r="C36" s="78"/>
      <c r="D36" s="64">
        <f>SUM(D37:D38)</f>
        <v>3</v>
      </c>
      <c r="E36" s="26"/>
      <c r="F36" s="26">
        <f>SUM(F37:F38)</f>
        <v>2</v>
      </c>
      <c r="G36" s="26"/>
      <c r="H36" s="26">
        <f>SUM(H37:H38)</f>
        <v>1</v>
      </c>
      <c r="I36" s="26"/>
      <c r="J36" s="26">
        <f>SUM(J37:J38)</f>
        <v>1</v>
      </c>
      <c r="K36" s="26"/>
      <c r="L36" s="26">
        <f>SUM(L37:L38)</f>
        <v>0</v>
      </c>
      <c r="M36" s="26"/>
      <c r="N36" s="26">
        <f>SUM(N37:N38)</f>
        <v>2</v>
      </c>
      <c r="O36" s="26"/>
      <c r="P36" s="26">
        <f>SUM(P37:P38)</f>
        <v>0</v>
      </c>
      <c r="Q36" s="26"/>
      <c r="R36" s="26">
        <f>SUM(R37:R38)</f>
        <v>1</v>
      </c>
      <c r="S36" s="26"/>
      <c r="T36" s="26">
        <f>SUM(T37:T38)</f>
        <v>2</v>
      </c>
      <c r="U36" s="26"/>
      <c r="V36" s="26">
        <f>SUM(V37:V38)</f>
        <v>0</v>
      </c>
      <c r="W36" s="26"/>
      <c r="X36" s="26">
        <f>SUM(X37:X38)</f>
        <v>0</v>
      </c>
      <c r="Y36" s="26"/>
      <c r="Z36" s="26">
        <f>SUM(Z37:Z38)</f>
        <v>0</v>
      </c>
      <c r="AA36" s="26"/>
      <c r="AB36" s="26">
        <f>SUM(AB37:AB38)</f>
        <v>0</v>
      </c>
      <c r="AC36" s="26"/>
      <c r="AD36" s="26">
        <f>SUM(AD37:AD38)</f>
        <v>0</v>
      </c>
      <c r="AE36" s="26"/>
      <c r="AF36" s="26">
        <f>SUM(AF37:AF38)</f>
        <v>0</v>
      </c>
      <c r="AG36" s="26"/>
      <c r="AH36" s="26">
        <f>SUM(AH37:AH38)</f>
        <v>0</v>
      </c>
      <c r="AI36" s="26"/>
      <c r="AJ36" s="9">
        <f t="shared" si="1"/>
        <v>12</v>
      </c>
    </row>
    <row r="37" spans="2:36">
      <c r="B37" s="74" t="s">
        <v>58</v>
      </c>
      <c r="C37" s="76" t="s">
        <v>59</v>
      </c>
      <c r="D37" s="41">
        <f>2+1</f>
        <v>3</v>
      </c>
      <c r="E37" s="28" t="s">
        <v>84</v>
      </c>
      <c r="F37" s="28">
        <f>1+1</f>
        <v>2</v>
      </c>
      <c r="G37" s="37" t="s">
        <v>85</v>
      </c>
      <c r="H37" s="37"/>
      <c r="I37" s="37"/>
      <c r="J37" s="37">
        <v>1</v>
      </c>
      <c r="K37" s="37" t="s">
        <v>87</v>
      </c>
      <c r="L37" s="37"/>
      <c r="M37" s="37"/>
      <c r="N37" s="37">
        <v>2</v>
      </c>
      <c r="O37" s="37" t="s">
        <v>88</v>
      </c>
      <c r="P37" s="37"/>
      <c r="Q37" s="37"/>
      <c r="R37" s="37">
        <v>1</v>
      </c>
      <c r="S37" s="37" t="s">
        <v>77</v>
      </c>
      <c r="T37" s="37">
        <v>2</v>
      </c>
      <c r="U37" s="37" t="s">
        <v>76</v>
      </c>
      <c r="V37" s="37"/>
      <c r="W37" s="38"/>
      <c r="X37" s="37"/>
      <c r="Y37" s="37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2">
        <f t="shared" si="1"/>
        <v>11</v>
      </c>
    </row>
    <row r="38" spans="2:36">
      <c r="B38" s="82" t="s">
        <v>72</v>
      </c>
      <c r="C38" s="83" t="s">
        <v>73</v>
      </c>
      <c r="D38" s="57"/>
      <c r="E38" s="58"/>
      <c r="F38" s="28"/>
      <c r="G38" s="37"/>
      <c r="H38" s="37">
        <v>1</v>
      </c>
      <c r="I38" s="37" t="s">
        <v>103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37"/>
      <c r="Y38" s="37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12">
        <f t="shared" si="1"/>
        <v>1</v>
      </c>
    </row>
    <row r="39" spans="2:36" ht="15.75">
      <c r="B39" s="87" t="s">
        <v>132</v>
      </c>
      <c r="C39" s="78"/>
      <c r="D39" s="64">
        <v>0</v>
      </c>
      <c r="E39" s="26"/>
      <c r="F39" s="26">
        <v>0</v>
      </c>
      <c r="G39" s="26"/>
      <c r="H39" s="26">
        <v>0</v>
      </c>
      <c r="I39" s="26"/>
      <c r="J39" s="26">
        <v>0</v>
      </c>
      <c r="K39" s="26"/>
      <c r="L39" s="26">
        <v>0</v>
      </c>
      <c r="M39" s="26"/>
      <c r="N39" s="26">
        <v>0</v>
      </c>
      <c r="O39" s="26"/>
      <c r="P39" s="26">
        <v>0</v>
      </c>
      <c r="Q39" s="26"/>
      <c r="R39" s="26">
        <v>0</v>
      </c>
      <c r="S39" s="26"/>
      <c r="T39" s="26">
        <v>0</v>
      </c>
      <c r="U39" s="26"/>
      <c r="V39" s="26">
        <v>0</v>
      </c>
      <c r="W39" s="26"/>
      <c r="X39" s="26">
        <v>0</v>
      </c>
      <c r="Y39" s="26"/>
      <c r="Z39" s="26">
        <v>0</v>
      </c>
      <c r="AA39" s="26"/>
      <c r="AB39" s="26">
        <v>0</v>
      </c>
      <c r="AC39" s="26"/>
      <c r="AD39" s="26">
        <v>0</v>
      </c>
      <c r="AE39" s="26"/>
      <c r="AF39" s="26">
        <v>0</v>
      </c>
      <c r="AG39" s="26"/>
      <c r="AH39" s="26">
        <v>0</v>
      </c>
      <c r="AI39" s="26"/>
      <c r="AJ39" s="9">
        <v>0</v>
      </c>
    </row>
    <row r="40" spans="2:36">
      <c r="B40" s="85" t="s">
        <v>133</v>
      </c>
      <c r="C40" s="73" t="s">
        <v>54</v>
      </c>
      <c r="D40" s="44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1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12">
        <f t="shared" ref="AJ40" si="5">D40+F40+H40+J40+L40+N40+P40+R40+T40+V40+X40+Z40+AB40+AD40+AF40+AH40</f>
        <v>0</v>
      </c>
    </row>
    <row r="41" spans="2:36">
      <c r="D41" s="84">
        <f>D13+D16+D19+D23+D31+D36</f>
        <v>67</v>
      </c>
      <c r="E41" s="84"/>
      <c r="F41" s="56">
        <f>F13+F16+F19+F23+F31+F36</f>
        <v>20</v>
      </c>
      <c r="G41" s="39"/>
      <c r="H41" s="39">
        <f>H13+H16+H19+H23+H31+H36</f>
        <v>10</v>
      </c>
      <c r="I41" s="39"/>
      <c r="J41" s="39">
        <f>J13+J16+J19+J23+J31+J36</f>
        <v>5</v>
      </c>
      <c r="K41" s="39"/>
      <c r="L41" s="39">
        <f>L13+L16+L19+L23+L31+L36</f>
        <v>24</v>
      </c>
      <c r="M41" s="39"/>
      <c r="N41" s="39">
        <f>N13+N16+N19+N23+N31+N36</f>
        <v>52</v>
      </c>
      <c r="O41" s="39"/>
      <c r="P41" s="39">
        <f>P13+P16+P19+P23+P31+P36</f>
        <v>48</v>
      </c>
      <c r="Q41" s="39"/>
      <c r="R41" s="39">
        <f>R13+R16+R19+R23+R31+R36</f>
        <v>12</v>
      </c>
      <c r="S41" s="39"/>
      <c r="T41" s="39">
        <f>T13+T16+T19+T23+T31+T36</f>
        <v>23</v>
      </c>
      <c r="U41" s="39"/>
      <c r="V41" s="39">
        <f>V13+V16+V19+V23+V31+V36</f>
        <v>26</v>
      </c>
      <c r="W41" s="39"/>
      <c r="X41" s="39">
        <f>X13+X16+X19+X23+X31+X36</f>
        <v>1</v>
      </c>
      <c r="Y41" s="39"/>
      <c r="Z41" s="29">
        <f>Z13+Z16+Z19+Z23+Z31+Z36</f>
        <v>14</v>
      </c>
      <c r="AA41" s="29"/>
      <c r="AB41" s="29">
        <f>AB13+AB16+AB19+AB23+AB31+AB36</f>
        <v>5</v>
      </c>
      <c r="AC41" s="29"/>
      <c r="AD41" s="29">
        <f>AD13+AD16+AD19+AD23+AD31+AD36</f>
        <v>3</v>
      </c>
      <c r="AE41" s="29"/>
      <c r="AF41" s="29">
        <f>AF13+AF16+AF19+AF23+AF31+AF36</f>
        <v>2</v>
      </c>
      <c r="AG41" s="29"/>
      <c r="AH41" s="29">
        <f>AH13+AH16+AH19+AH23+AH31+AH36</f>
        <v>3</v>
      </c>
      <c r="AI41" s="29"/>
      <c r="AJ41" s="29">
        <f>AJ13+AJ16+AJ19+AJ23+AJ31+AJ36+AJ39</f>
        <v>315</v>
      </c>
    </row>
    <row r="42" spans="2:36">
      <c r="D42" s="55"/>
      <c r="E42" s="55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AJ42" s="86"/>
    </row>
    <row r="43" spans="2:36">
      <c r="D43" s="90" t="s">
        <v>60</v>
      </c>
      <c r="E43" s="90"/>
      <c r="F43" s="90"/>
      <c r="G43" s="90"/>
      <c r="H43" s="90"/>
      <c r="I43" s="90"/>
      <c r="J43" s="90"/>
      <c r="K43" s="90" t="s">
        <v>61</v>
      </c>
      <c r="L43" s="90"/>
      <c r="M43" s="90"/>
      <c r="N43" s="90"/>
      <c r="O43" s="90"/>
      <c r="P43" s="90"/>
      <c r="Q43" s="90"/>
      <c r="R43" s="90" t="s">
        <v>62</v>
      </c>
      <c r="S43" s="90"/>
      <c r="T43" s="90"/>
      <c r="U43" s="90"/>
      <c r="V43" s="90"/>
      <c r="W43" s="9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2:36">
      <c r="D44" s="90" t="s">
        <v>63</v>
      </c>
      <c r="E44" s="90"/>
      <c r="F44" s="90"/>
      <c r="G44" s="90"/>
      <c r="H44" s="90"/>
      <c r="I44" s="90"/>
      <c r="J44" s="90"/>
      <c r="K44" s="90" t="s">
        <v>64</v>
      </c>
      <c r="L44" s="90"/>
      <c r="M44" s="90"/>
      <c r="N44" s="90"/>
      <c r="O44" s="90"/>
      <c r="P44" s="90"/>
      <c r="Q44" s="90"/>
      <c r="R44" s="90" t="s">
        <v>65</v>
      </c>
      <c r="S44" s="90"/>
      <c r="T44" s="90"/>
      <c r="U44" s="90"/>
      <c r="V44" s="90"/>
      <c r="W44" s="9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2:36">
      <c r="D45" s="115" t="s">
        <v>66</v>
      </c>
      <c r="E45" s="115"/>
      <c r="F45" s="115"/>
      <c r="G45" s="115"/>
      <c r="H45" s="115"/>
      <c r="I45" s="115"/>
      <c r="J45" s="115"/>
      <c r="K45" s="90" t="s">
        <v>67</v>
      </c>
      <c r="L45" s="90"/>
      <c r="M45" s="90"/>
      <c r="N45" s="90"/>
      <c r="O45" s="90"/>
      <c r="P45" s="90"/>
      <c r="Q45" s="90"/>
      <c r="R45" s="90" t="s">
        <v>68</v>
      </c>
      <c r="S45" s="90"/>
      <c r="T45" s="90"/>
      <c r="U45" s="90"/>
      <c r="V45" s="90"/>
      <c r="W45" s="9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86"/>
    </row>
    <row r="46" spans="2:36">
      <c r="D46" s="90" t="s">
        <v>99</v>
      </c>
      <c r="E46" s="90"/>
      <c r="F46" s="90"/>
      <c r="G46" s="90"/>
      <c r="H46" s="90"/>
      <c r="I46" s="90"/>
      <c r="J46" s="90"/>
      <c r="K46" s="90" t="s">
        <v>69</v>
      </c>
      <c r="L46" s="90"/>
      <c r="M46" s="90"/>
      <c r="N46" s="90"/>
      <c r="O46" s="90"/>
      <c r="P46" s="90"/>
      <c r="Q46" s="90"/>
      <c r="R46" s="90" t="s">
        <v>70</v>
      </c>
      <c r="S46" s="90"/>
      <c r="T46" s="90"/>
      <c r="U46" s="90"/>
      <c r="V46" s="90"/>
      <c r="W46" s="9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2:36">
      <c r="D47" s="90" t="s">
        <v>100</v>
      </c>
      <c r="E47" s="90"/>
    </row>
    <row r="49" spans="4:21" ht="15.75">
      <c r="D49" s="107" t="s">
        <v>135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</row>
  </sheetData>
  <sheetProtection selectLockedCells="1" selectUnlockedCells="1"/>
  <mergeCells count="40">
    <mergeCell ref="D49:U49"/>
    <mergeCell ref="D5:AJ5"/>
    <mergeCell ref="D3:AJ3"/>
    <mergeCell ref="D2:AJ2"/>
    <mergeCell ref="D47:E47"/>
    <mergeCell ref="D46:J46"/>
    <mergeCell ref="K46:Q46"/>
    <mergeCell ref="R46:W46"/>
    <mergeCell ref="D44:J44"/>
    <mergeCell ref="K44:Q44"/>
    <mergeCell ref="R44:W44"/>
    <mergeCell ref="D45:J45"/>
    <mergeCell ref="K45:Q45"/>
    <mergeCell ref="R45:W45"/>
    <mergeCell ref="D1:R1"/>
    <mergeCell ref="R9:S10"/>
    <mergeCell ref="T9:U10"/>
    <mergeCell ref="V9:W10"/>
    <mergeCell ref="D11:AI11"/>
    <mergeCell ref="B8:C11"/>
    <mergeCell ref="D8:AJ8"/>
    <mergeCell ref="D9:E10"/>
    <mergeCell ref="F9:G10"/>
    <mergeCell ref="H9:I10"/>
    <mergeCell ref="J9:K10"/>
    <mergeCell ref="AB9:AC10"/>
    <mergeCell ref="AD9:AE10"/>
    <mergeCell ref="AF9:AG10"/>
    <mergeCell ref="AH9:AI10"/>
    <mergeCell ref="L9:M10"/>
    <mergeCell ref="AJ9:AJ10"/>
    <mergeCell ref="X9:Y10"/>
    <mergeCell ref="Z9:AA10"/>
    <mergeCell ref="N9:O10"/>
    <mergeCell ref="P9:Q10"/>
    <mergeCell ref="B16:C16"/>
    <mergeCell ref="B31:C31"/>
    <mergeCell ref="D43:J43"/>
    <mergeCell ref="K43:Q43"/>
    <mergeCell ref="R43:W43"/>
  </mergeCells>
  <phoneticPr fontId="22" type="noConversion"/>
  <pageMargins left="0.70833333333333337" right="0.70833333333333337" top="1.1416666666666666" bottom="1.1416666666666666" header="0.51180555555555551" footer="0.51180555555555551"/>
  <pageSetup paperSize="8" scale="50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Sobolowski</dc:creator>
  <cp:lastModifiedBy>Joanna Bielenin</cp:lastModifiedBy>
  <cp:lastPrinted>2025-12-11T11:36:30Z</cp:lastPrinted>
  <dcterms:created xsi:type="dcterms:W3CDTF">2025-02-17T01:36:52Z</dcterms:created>
  <dcterms:modified xsi:type="dcterms:W3CDTF">2025-12-11T11:37:03Z</dcterms:modified>
</cp:coreProperties>
</file>